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bcfileprintsvr.ibts.local\Facilities$\2. Maintenance 2026\Projects and Tenders\Tenders\Water Testing Tender\Water Testing Tender Documents\"/>
    </mc:Choice>
  </mc:AlternateContent>
  <xr:revisionPtr revIDLastSave="0" documentId="13_ncr:1_{E2B4B80D-2E38-42B4-9F71-239F10FF0545}" xr6:coauthVersionLast="47" xr6:coauthVersionMax="47" xr10:uidLastSave="{00000000-0000-0000-0000-000000000000}"/>
  <bookViews>
    <workbookView xWindow="-120" yWindow="-120" windowWidth="29040" windowHeight="15840" firstSheet="2" activeTab="7" xr2:uid="{00000000-000D-0000-FFFF-FFFF00000000}"/>
  </bookViews>
  <sheets>
    <sheet name="Cost Breakdown (No Values)" sheetId="1" r:id="rId1"/>
    <sheet name="Instructions" sheetId="2" r:id="rId2"/>
    <sheet name="Site Summary" sheetId="3" r:id="rId3"/>
    <sheet name="Reactive &amp; Optional Rates" sheetId="4" r:id="rId4"/>
    <sheet name="Evaluation Summary" sheetId="5" r:id="rId5"/>
    <sheet name="Clarifications" sheetId="7" r:id="rId6"/>
    <sheet name="LRA Reassessments" sheetId="8" r:id="rId7"/>
    <sheet name="Contract Term Costs" sheetId="9" r:id="rId8"/>
    <sheet name="Optional Tank Disinfection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9" l="1"/>
  <c r="C11" i="9"/>
  <c r="D10" i="9"/>
  <c r="C10" i="9"/>
  <c r="D9" i="9"/>
  <c r="C9" i="9"/>
  <c r="D8" i="9"/>
  <c r="C8" i="9"/>
  <c r="D7" i="9"/>
  <c r="C7" i="9"/>
  <c r="D6" i="9"/>
  <c r="C6" i="9"/>
  <c r="C12" i="9" s="1"/>
  <c r="D5" i="9"/>
  <c r="C5" i="9"/>
  <c r="D4" i="9"/>
  <c r="D12" i="9" s="1"/>
  <c r="C4" i="9"/>
  <c r="H21" i="8"/>
  <c r="H20" i="8"/>
  <c r="H22" i="8" s="1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B15" i="5"/>
  <c r="B7" i="5"/>
  <c r="B6" i="5"/>
  <c r="B5" i="5"/>
  <c r="G13" i="4"/>
  <c r="G12" i="4"/>
  <c r="G11" i="4"/>
  <c r="G10" i="4"/>
  <c r="G9" i="4"/>
  <c r="G8" i="4"/>
  <c r="G7" i="4"/>
  <c r="G6" i="4"/>
  <c r="G5" i="4"/>
  <c r="B10" i="5" s="1"/>
  <c r="G4" i="4"/>
  <c r="C11" i="3"/>
  <c r="B11" i="9" s="1"/>
  <c r="C10" i="3"/>
  <c r="B10" i="9" s="1"/>
  <c r="C9" i="3"/>
  <c r="E9" i="3" s="1"/>
  <c r="C8" i="3"/>
  <c r="E8" i="3" s="1"/>
  <c r="C7" i="3"/>
  <c r="B7" i="9" s="1"/>
  <c r="C6" i="3"/>
  <c r="B6" i="9" s="1"/>
  <c r="C5" i="3"/>
  <c r="B5" i="9" s="1"/>
  <c r="C4" i="3"/>
  <c r="B4" i="9" s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E10" i="3" l="1"/>
  <c r="B11" i="5"/>
  <c r="E4" i="3"/>
  <c r="G6" i="9"/>
  <c r="F6" i="9"/>
  <c r="E6" i="9"/>
  <c r="G7" i="9"/>
  <c r="F7" i="9"/>
  <c r="E7" i="9"/>
  <c r="G5" i="9"/>
  <c r="F5" i="9"/>
  <c r="E5" i="9"/>
  <c r="G4" i="9"/>
  <c r="F4" i="9"/>
  <c r="E4" i="9"/>
  <c r="G10" i="9"/>
  <c r="F10" i="9"/>
  <c r="E10" i="9"/>
  <c r="G11" i="9"/>
  <c r="F11" i="9"/>
  <c r="E11" i="9"/>
  <c r="E5" i="3"/>
  <c r="E11" i="3"/>
  <c r="B8" i="9"/>
  <c r="C12" i="3"/>
  <c r="G14" i="4"/>
  <c r="E6" i="3"/>
  <c r="E7" i="3"/>
  <c r="B8" i="5"/>
  <c r="B9" i="9"/>
  <c r="H11" i="9" l="1"/>
  <c r="B12" i="9"/>
  <c r="H7" i="9"/>
  <c r="H5" i="9"/>
  <c r="E12" i="3"/>
  <c r="E9" i="9"/>
  <c r="G9" i="9"/>
  <c r="F9" i="9"/>
  <c r="H10" i="9"/>
  <c r="G8" i="9"/>
  <c r="F8" i="9"/>
  <c r="E8" i="9"/>
  <c r="H6" i="9"/>
  <c r="H4" i="9"/>
  <c r="E12" i="9" l="1"/>
  <c r="B9" i="5" s="1"/>
  <c r="G12" i="9"/>
  <c r="B14" i="5" s="1"/>
  <c r="F12" i="9"/>
  <c r="B13" i="5" s="1"/>
  <c r="H8" i="9"/>
  <c r="H9" i="9"/>
  <c r="H12" i="9" l="1"/>
  <c r="B12" i="5" s="1"/>
</calcChain>
</file>

<file path=xl/sharedStrings.xml><?xml version="1.0" encoding="utf-8"?>
<sst xmlns="http://schemas.openxmlformats.org/spreadsheetml/2006/main" count="968" uniqueCount="260">
  <si>
    <t>Service Category</t>
  </si>
  <si>
    <t>Site</t>
  </si>
  <si>
    <t>Asset / Outlet Reference</t>
  </si>
  <si>
    <t>Service Description</t>
  </si>
  <si>
    <t>Frequency</t>
  </si>
  <si>
    <t>Estimated Quantity</t>
  </si>
  <si>
    <t>Unit Description</t>
  </si>
  <si>
    <t>Unit Rate (€)</t>
  </si>
  <si>
    <t>Total (€)</t>
  </si>
  <si>
    <t>Legionella Sampling &amp; Analysis</t>
  </si>
  <si>
    <t>NBC James Street</t>
  </si>
  <si>
    <t>Sample collection and accredited Legionella laboratory analysis including travel, sample containers, delivery, result interpretation</t>
  </si>
  <si>
    <t>per collected and analysed sample</t>
  </si>
  <si>
    <t/>
  </si>
  <si>
    <t>Hot Water Temperature Monitoring</t>
  </si>
  <si>
    <t>Hot outlet temperatures only; excludes separately priced calorifier flow/return and point-of-use heaters in the Additional Pricing sheet.</t>
  </si>
  <si>
    <t>TBC by IBTS - current LRA/control scheme</t>
  </si>
  <si>
    <t>per outlet or specified point/monitoring event</t>
  </si>
  <si>
    <t>Cold Water Temperature Monitoring</t>
  </si>
  <si>
    <t>Cold outlet and designated cold-water temperatures only; do not duplicate tank condition checks and monitoring.</t>
  </si>
  <si>
    <t>Sentinel Outlet Testing</t>
  </si>
  <si>
    <t>Sampling and/or temperature monitoring of nominated hot/cold sentinel outlet; confirm baseline details in published schedule</t>
  </si>
  <si>
    <t>per scheduled sentinel outlet monitoring event</t>
  </si>
  <si>
    <t>Representative Outlet Testing</t>
  </si>
  <si>
    <t>Risk-based monitoring/sampling of nominated representative outlets distinct from additional laboratory analysis where separately billed</t>
  </si>
  <si>
    <t>per scheduled representative outlet monitoring event</t>
  </si>
  <si>
    <t>TMV Inspection &amp; Verification</t>
  </si>
  <si>
    <t>Full site TMV service: inspect, clean/descale/adjust/test and record pre/post blended temperatures; no replacement construction; where applicable.</t>
  </si>
  <si>
    <t>per TMV inspection/verification</t>
  </si>
  <si>
    <t>Cold Water Storage Tank Inspection</t>
  </si>
  <si>
    <t>CWST inspection, incoming mains and stored-water temperature monitoring with photographic condition report, per scheduled tank visit.</t>
  </si>
  <si>
    <t>per tank inspection</t>
  </si>
  <si>
    <t>Incident / Positive Result Response</t>
  </si>
  <si>
    <t>Provisional response and technical advice following positive sample or significant deviation; if not evaluated set published quantity to zero</t>
  </si>
  <si>
    <t>per defined incident response</t>
  </si>
  <si>
    <t>Advisory &amp; Audit Support</t>
  </si>
  <si>
    <t>Additional specified advisory/audit support hours; if not evaluated set published quantity to zero</t>
  </si>
  <si>
    <t>per hour</t>
  </si>
  <si>
    <t>Annual Review &amp; Reporting</t>
  </si>
  <si>
    <t>One signed, documented annual review of the site LRA and control scheme; review water-system changes, existing actions, temperature/sampling trends, asset/outlet register and effectiveness of controls, with a dated report and recommendations. Full Year 2 / Year 4 reassessments priced separately in dedicated worksheet; no double charging.</t>
  </si>
  <si>
    <t>per complete dated annual site LRA review and report</t>
  </si>
  <si>
    <t>Stillorgan</t>
  </si>
  <si>
    <t>St Finbarr’s Cork</t>
  </si>
  <si>
    <t>Raheen Limerick</t>
  </si>
  <si>
    <t>D’Olier Street</t>
  </si>
  <si>
    <t>Kernanstown Carlow</t>
  </si>
  <si>
    <t>Ardee</t>
  </si>
  <si>
    <t>Beechtree Tuam</t>
  </si>
  <si>
    <t>IBTS Legionella / Water Safety Cost Breakdown - 8 Sites</t>
  </si>
  <si>
    <t>Source basis</t>
  </si>
  <si>
    <t>Site coverage</t>
  </si>
  <si>
    <t>National Blood Centre; Stillorgan; Cork; Limerick; D’Olier Street; Carlow; Ardee; Tuam. All eight locations are included in this tender.</t>
  </si>
  <si>
    <t>Amounts</t>
  </si>
  <si>
    <t>Euro exclusive of VAT. Include all travel, labour, laboratory analysis, sample transport, QA, reporting, calibrated equipment, overhead, mobilisation and routine contractual administration in quoted rates.</t>
  </si>
  <si>
    <t>Pricing</t>
  </si>
  <si>
    <t>Tenderers provide all applicable site/service unit rates in Cost Breakdown column H, and 16 separate mandatory full reassessment prices in LRA Reassessments column G (8 centres Year 2 + 8 centres Year 4). The common cost score is based on the MAXIMUM five-year evaluated cost: five annual service years plus both planned full LRA rounds. The initial three years and each optional one-year extension are shown separately in Contract Term Costs.</t>
  </si>
  <si>
    <t>Overlaps</t>
  </si>
  <si>
    <t>No duplicated charging: calorifier flow/return, local heaters, showerheads, calorifier drain/inspection, NBC closed loop analyses are separately priced in Additional Pricing; generic monitoring excludes these items. CWST inspection includes appropriate monitoring but optional cleaning/disinfection is separate.</t>
  </si>
  <si>
    <t>Sustainability</t>
  </si>
  <si>
    <t>Quality / Technical 70 marks, including 10 sustainability marks (10% of total score); cost 30 marks. Five-year maximum evaluation includes the Year 2 and conditional Year 4 planned LRA reassessments.</t>
  </si>
  <si>
    <t>Optional fees</t>
  </si>
  <si>
    <t>Additional repeat samples, additional laboratory analytes and out-of-hours response rates must be listed in Reactive &amp; Optional Rates; only a defined common evaluation allowance may enter the evaluated cost.</t>
  </si>
  <si>
    <t>Contract term</t>
  </si>
  <si>
    <t>Initial contract term three (3) years; up to two (2) optional one-year extensions, at IBTS discretion and subject to Services RFT/Procurement approval. Year 2 reassessments are in the initial term; Year 4 reassessments arise only if the first extension is exercised. Both are evaluated for a common five-year bid comparison.</t>
  </si>
  <si>
    <t>Eight-Site Annual Routine Service Cost - LRA Reassessments Priced Separately</t>
  </si>
  <si>
    <t>Ref</t>
  </si>
  <si>
    <t>IBTS site (pricing template)</t>
  </si>
  <si>
    <t>Annual evaluated cost ex VAT</t>
  </si>
  <si>
    <t>Evaluation years</t>
  </si>
  <si>
    <t>Initial 3-year recurring service ONLY ex VAT</t>
  </si>
  <si>
    <t>Site notes</t>
  </si>
  <si>
    <t>S1</t>
  </si>
  <si>
    <t>Annual site rate includes original services plus separate 2027 ancillary tasks; no duplicate service charges; full LRAs in Years 2/4 separately.</t>
  </si>
  <si>
    <t>S2</t>
  </si>
  <si>
    <t>S3</t>
  </si>
  <si>
    <t>S4</t>
  </si>
  <si>
    <t>S5</t>
  </si>
  <si>
    <t>S6</t>
  </si>
  <si>
    <t>S7</t>
  </si>
  <si>
    <t>S8</t>
  </si>
  <si>
    <t>ROUTINE SERVICES ONLY (initial 3 years, excluding full LRA reassessments)</t>
  </si>
  <si>
    <t>Reactive, Repeat-Sample and Additional Water Safety Rates</t>
  </si>
  <si>
    <t>Activity / charge</t>
  </si>
  <si>
    <t>Scope / definition</t>
  </si>
  <si>
    <t>Charging unit</t>
  </si>
  <si>
    <t>Unit rate ex VAT</t>
  </si>
  <si>
    <t>IBTS evaluation quantity</t>
  </si>
  <si>
    <t>Evaluated total ex VAT</t>
  </si>
  <si>
    <t>Included in evaluation?</t>
  </si>
  <si>
    <t>Conditions / minimums</t>
  </si>
  <si>
    <t>Tenderer comment</t>
  </si>
  <si>
    <t>R1</t>
  </si>
  <si>
    <t>Urgent site attendance during normal hours</t>
  </si>
  <si>
    <t>Defined high-priority water safety incident or system failure response</t>
  </si>
  <si>
    <t>per attendance</t>
  </si>
  <si>
    <t>No unless IBTS publishes a non-zero allowance</t>
  </si>
  <si>
    <t>R2</t>
  </si>
  <si>
    <t>Out-of-hours / weekend emergency attendance</t>
  </si>
  <si>
    <t>Emergency attendance beyond agreed routine contract allowance</t>
  </si>
  <si>
    <t>R3</t>
  </si>
  <si>
    <t>Additional Legionella sampling and analysis</t>
  </si>
  <si>
    <t>Extra sample with full accreditation, chain of custody and reporting</t>
  </si>
  <si>
    <t>per collected and tested sample</t>
  </si>
  <si>
    <t>R4</t>
  </si>
  <si>
    <t>Repeat / confirmatory sampling and analysis</t>
  </si>
  <si>
    <t>Re-test after positive/abnormal result</t>
  </si>
  <si>
    <t>R5</t>
  </si>
  <si>
    <t>Other microbiological analyte (if specified)</t>
  </si>
  <si>
    <t>Additional test, only if final URS includes it</t>
  </si>
  <si>
    <t>per analysed sample</t>
  </si>
  <si>
    <t>R6</t>
  </si>
  <si>
    <t>Technical consultancy / water safety review</t>
  </si>
  <si>
    <t>Additional expert review outside base included support</t>
  </si>
  <si>
    <t>R7</t>
  </si>
  <si>
    <t>Additional unscheduled full LRA reassessment (EXTRA only)</t>
  </si>
  <si>
    <t>For a change/incident requiring a separately ordered LRA beyond the 16 planned reassessments (8 centres Year 2 + 8 centres conditional Year 4). Never use this rate to price the planned assessments.</t>
  </si>
  <si>
    <t>per additional full site assessment</t>
  </si>
  <si>
    <t>NO unless IBTS publishes a specific additional evaluation allowance</t>
  </si>
  <si>
    <t>R8</t>
  </si>
  <si>
    <t>TMV extra visit / verification</t>
  </si>
  <si>
    <t>Outside scheduled site attendance</t>
  </si>
  <si>
    <t>per TMV</t>
  </si>
  <si>
    <t>R9</t>
  </si>
  <si>
    <t>Cold water tank additional inspection</t>
  </si>
  <si>
    <t>Outside scheduled allowance</t>
  </si>
  <si>
    <t>R10</t>
  </si>
  <si>
    <t>Other proposed service / surcharge</t>
  </si>
  <si>
    <t>Describe transparently and quantify</t>
  </si>
  <si>
    <t>state unit</t>
  </si>
  <si>
    <t>Total evaluated optional/extra only if quantities are expressly published</t>
  </si>
  <si>
    <t>Legionella Evaluation Completeness - Base 3-Year Term and Maximum 5-Year Option</t>
  </si>
  <si>
    <t>Metric</t>
  </si>
  <si>
    <t>Value</t>
  </si>
  <si>
    <t>Status / methodology</t>
  </si>
  <si>
    <t>Owner</t>
  </si>
  <si>
    <t>Number of site/service evaluation lines</t>
  </si>
  <si>
    <t>80 original site/service rows + 48 site-specific additional 2027 activity rows (8 x 6).</t>
  </si>
  <si>
    <t>IBTS</t>
  </si>
  <si>
    <t>Quantity inputs entered</t>
  </si>
  <si>
    <t>Must equal 128. For confirmed non-applicable tasks IBTS must enter 0; missing incumbent counts remain blank until approval.</t>
  </si>
  <si>
    <t>Price rates entered for non-zero quantity lines</t>
  </si>
  <si>
    <t>Must equal count of lines where published quantity is positive</t>
  </si>
  <si>
    <t>Tenderer</t>
  </si>
  <si>
    <t>Published positive-quantity lines</t>
  </si>
  <si>
    <t>Reference count of lines where annual quantity &gt;0</t>
  </si>
  <si>
    <t>Site Summary includes original 80-row routine schedule plus 48 added incumbent activities; all 8 sites required.</t>
  </si>
  <si>
    <t>Calculated</t>
  </si>
  <si>
    <t>Base 3-year evaluated cost INCLUDING all Year 2 site LRAs</t>
  </si>
  <si>
    <t>Routine annual services x3 + eight mandatory Year 2 full LRAs; used for base-commitment visibility.</t>
  </si>
  <si>
    <t>Optional evaluated extra allowance ex VAT</t>
  </si>
  <si>
    <t>ONLY where published and expressly included</t>
  </si>
  <si>
    <t>Cost evaluation readiness (annual quantities, rates, all 16 LRAs)</t>
  </si>
  <si>
    <t>Do not use draft sheet for award scoring while incomplete</t>
  </si>
  <si>
    <t>MAXIMUM 5-year evaluated contract cost (Cost Score / 30)</t>
  </si>
  <si>
    <t>5 annual site-service years + Year 2 and Year 4 planned full LRAs; Year 4 is conditional on first extension.</t>
  </si>
  <si>
    <t>Cost scoring</t>
  </si>
  <si>
    <t>Optional Year 4 evaluated extension cost</t>
  </si>
  <si>
    <t>1 annual service year + eight full site LRAs; only payable if first extension exercised.</t>
  </si>
  <si>
    <t>Contract options</t>
  </si>
  <si>
    <t>Optional Year 5 evaluated extension cost</t>
  </si>
  <si>
    <t>1 annual service year, no scheduled full LRA; only payable if second extension exercised.</t>
  </si>
  <si>
    <t>Complete mandatory full LRA prices provided (required: 16)</t>
  </si>
  <si>
    <t>Must equal 16 numeric site-and-occasion unit rates, including explicit numeric zero where genuinely included.</t>
  </si>
  <si>
    <t>Full LRA reassessment count - Years 2 and 4</t>
  </si>
  <si>
    <t>Eight centres x two occasions; Year 4 conditional on extension.</t>
  </si>
  <si>
    <t>Review/reassessment scope confirmed</t>
  </si>
  <si>
    <t>Eight annual site LRA reviews each active contract year and two separately priced full site reassessments.</t>
  </si>
  <si>
    <t>IBTS / Procurement</t>
  </si>
  <si>
    <t>Tenderer Clarifications, Assumptions and Exceptions</t>
  </si>
  <si>
    <t>Description / assumption / exclusion</t>
  </si>
  <si>
    <t>Site / service</t>
  </si>
  <si>
    <t>Pricing impact ex VAT</t>
  </si>
  <si>
    <t>IBTS approval required?</t>
  </si>
  <si>
    <t>Tenderer evidence / note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</si>
  <si>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</si>
  <si>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</si>
  <si>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</si>
  <si>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</si>
  <si>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</si>
  <si>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</si>
  <si>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</si>
  <si>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</si>
  <si>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</si>
  <si>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</si>
  <si>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</si>
  <si>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</si>
  <si>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Mandatory Planned Full LRA Reassessments - 8 Centres x 2 Occasions = 16 Fixed Prices</t>
  </si>
  <si>
    <t>Year 2: initial 3-year term. Year 4: conditional on first 1-year extension being exercised. Enter a price for EVERY centre/occasion. The Year 4 prices enter the maximum 5-year evaluated cost but are not committed unless the extension is exercised.</t>
  </si>
  <si>
    <t>IBTS Site</t>
  </si>
  <si>
    <t>Full Reassessment Deliverable</t>
  </si>
  <si>
    <t>Contract Year</t>
  </si>
  <si>
    <t>Term / Call-Off Status</t>
  </si>
  <si>
    <t>Evaluation Quantity</t>
  </si>
  <si>
    <t>Fixed Site / Occasion Price ex VAT</t>
  </si>
  <si>
    <t>Evaluated Amount ex VAT</t>
  </si>
  <si>
    <t>Assessment Scope / Exclusions</t>
  </si>
  <si>
    <t>Tenderer Comment</t>
  </si>
  <si>
    <t>RA-2-1</t>
  </si>
  <si>
    <t>National Blood Centre — James’s Street, Dublin 8</t>
  </si>
  <si>
    <t>Complete on-site Legionella risk assessment and signed updated LRA</t>
  </si>
  <si>
    <t>Base 3-year term - mandatory</t>
  </si>
  <si>
    <t>Full water system/asset and outlet survey, schematic/control check, risk evaluation, signed site report and prioritised action plan; travel and specialist attendance included; physical remedial works excluded.</t>
  </si>
  <si>
    <t>RA-2-2</t>
  </si>
  <si>
    <t>Stillorgan Donor Clinic — 6 Old Dublin Road, Dublin</t>
  </si>
  <si>
    <t>RA-2-3</t>
  </si>
  <si>
    <t>Cork Centre — St Finbarr’s Hospital, Block C, Cork</t>
  </si>
  <si>
    <t>RA-2-4</t>
  </si>
  <si>
    <t>Limerick Centre — Carrig House, Raheen Business Park</t>
  </si>
  <si>
    <t>RA-2-5</t>
  </si>
  <si>
    <t>D’Olier Street Donor Clinic — Lafayette House, Dublin 2</t>
  </si>
  <si>
    <t>RA-2-6</t>
  </si>
  <si>
    <t>Carlow Centre — Kernanstown, Carlow</t>
  </si>
  <si>
    <t>RA-2-7</t>
  </si>
  <si>
    <t>Ardee Centre — John Street Business Park, Co. Louth</t>
  </si>
  <si>
    <t>RA-2-8</t>
  </si>
  <si>
    <t>Tuam Centre — 2 Beechtree Business Park, Co. Galway</t>
  </si>
  <si>
    <t>RA-4-1</t>
  </si>
  <si>
    <t>First optional extension - only if exercised</t>
  </si>
  <si>
    <t>RA-4-2</t>
  </si>
  <si>
    <t>RA-4-3</t>
  </si>
  <si>
    <t>RA-4-4</t>
  </si>
  <si>
    <t>RA-4-5</t>
  </si>
  <si>
    <t>RA-4-6</t>
  </si>
  <si>
    <t>RA-4-7</t>
  </si>
  <si>
    <t>RA-4-8</t>
  </si>
  <si>
    <t>YEAR 2 - INITIAL TERM: 8 SITE LRAs</t>
  </si>
  <si>
    <t>YEAR 4 - CONDITIONAL FIRST EXTENSION: 8 SITE LRAs</t>
  </si>
  <si>
    <t>MAXIMUM 5-YEAR TWO-OCCASION TOTAL</t>
  </si>
  <si>
    <t>Maximum 5-Year Evaluated Cost - Initial 3 Years + 2 Optional Years, Full LRAs Included</t>
  </si>
  <si>
    <t>COMMON EVALUATION: 5 recurring annual service periods + Year 2 full LRA + Year 4 full LRA. Year 4 and Year 5 extensions are optional call-offs; their prices are evaluated but only become payable if exercised.</t>
  </si>
  <si>
    <t>IBTS site</t>
  </si>
  <si>
    <t>Routine Annual incl annual LRA review ex VAT</t>
  </si>
  <si>
    <t>Year 2 Full LRA ex VAT</t>
  </si>
  <si>
    <t>Year 4 Full LRA ex VAT (conditional)</t>
  </si>
  <si>
    <t>Initial Years 1-3 Total (3x annual + Y2 LRA)</t>
  </si>
  <si>
    <t>Option Year 4 (annual + Y4 LRA)</t>
  </si>
  <si>
    <t>Option Year 5 (annual)</t>
  </si>
  <si>
    <t>MAXIMUM 5-YEAR Site Cost ex VAT</t>
  </si>
  <si>
    <t>Charging note</t>
  </si>
  <si>
    <t>Year 4 LRA payable only if option 1 exercised; Year 5 annual services payable only if option 2 exercised.</t>
  </si>
  <si>
    <t>ALL EIGHT SITES - TOTAL</t>
  </si>
  <si>
    <t>OPTIONAL / REACTIVE CWST AND WATER-SYSTEM CLEANING — SEPARATE PER-CENTRE PRICES</t>
  </si>
  <si>
    <t>CWST clean/disinfect ex VAT</t>
  </si>
  <si>
    <t>System disinfection rate ex VAT</t>
  </si>
  <si>
    <t>Charge basis</t>
  </si>
  <si>
    <t>Include in cost evaluation?</t>
  </si>
  <si>
    <t>Tenderer exclusions / details</t>
  </si>
  <si>
    <t>OPT-1</t>
  </si>
  <si>
    <t>Per instructed service; confirm tank quantity, system scope and appropriate safety controls</t>
  </si>
  <si>
    <t>NO — unless a common non-zero allowance is published</t>
  </si>
  <si>
    <t>OPT-2</t>
  </si>
  <si>
    <t>OPT-3</t>
  </si>
  <si>
    <t>OPT-4</t>
  </si>
  <si>
    <t>OPT-5</t>
  </si>
  <si>
    <t>OPT-6</t>
  </si>
  <si>
    <t>OPT-7</t>
  </si>
  <si>
    <t>OPT-8</t>
  </si>
  <si>
    <t>Original 80 annual service rows retained. 48 additional routine service pricing lines, site-specific optional tank/system disinfection, and 16 planned full LRA reassessment prices.</t>
  </si>
  <si>
    <t>As per LRA</t>
  </si>
  <si>
    <t>CWST capacity described in LRA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</si>
</sst>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4" x14ac:knownFonts="1">
    <font>
      <sz val="11"/>
      <color theme="1"/>
      <name val="Calibri"/>
    </font>
    <font>
      <b/>
      <sz val="11"/>
      <color theme="1"/>
      <name val="Calibri"/>
    </font>
    <font>
      <b/>
      <sz val="14"/>
      <color rgb="FFFFFFFF"/>
      <name val="Calibri"/>
    </font>
    <font>
      <b/>
      <sz val="13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17365D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4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164" fontId="1" fillId="4" borderId="0" xfId="0" applyNumberFormat="1" applyFont="1" applyFill="1" applyAlignment="1">
      <alignment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wrapText="1"/>
    </xf>
    <xf numFmtId="164" fontId="1" fillId="8" borderId="0" xfId="0" applyNumberFormat="1" applyFont="1" applyFill="1" applyAlignment="1">
      <alignment wrapText="1"/>
    </xf>
    <xf numFmtId="0" fontId="1" fillId="10" borderId="0" xfId="0" applyFont="1" applyFill="1" applyAlignment="1">
      <alignment vertical="center" wrapText="1"/>
    </xf>
    <xf numFmtId="164" fontId="0" fillId="0" borderId="1" xfId="0" applyNumberFormat="1" applyBorder="1" applyAlignment="1">
      <alignment wrapText="1"/>
    </xf>
    <xf numFmtId="164" fontId="0" fillId="5" borderId="1" xfId="0" applyNumberFormat="1" applyFill="1" applyBorder="1" applyAlignment="1">
      <alignment wrapText="1"/>
    </xf>
    <xf numFmtId="0" fontId="0" fillId="0" borderId="1" xfId="0" applyBorder="1"/>
    <xf numFmtId="0" fontId="2" fillId="3" borderId="0" xfId="0" applyFont="1" applyFill="1"/>
    <xf numFmtId="0" fontId="2" fillId="6" borderId="0" xfId="0" applyFont="1" applyFill="1"/>
    <xf numFmtId="0" fontId="0" fillId="0" borderId="0" xfId="0" applyAlignment="1">
      <alignment wrapText="1"/>
    </xf>
    <xf numFmtId="0" fontId="3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workbookViewId="0">
      <pane ySplit="1" topLeftCell="A75" activePane="bottomLeft" state="frozen"/>
      <selection pane="bottomLeft" activeCell="F8" sqref="F8"/>
    </sheetView>
  </sheetViews>
  <sheetFormatPr defaultRowHeight="15" x14ac:dyDescent="0.25"/>
  <cols>
    <col min="1" max="1" width="31" customWidth="1"/>
    <col min="2" max="2" width="23" customWidth="1"/>
    <col min="3" max="3" width="20" customWidth="1"/>
    <col min="4" max="4" width="50" customWidth="1"/>
    <col min="5" max="5" width="33" customWidth="1"/>
    <col min="6" max="6" width="19" customWidth="1"/>
    <col min="7" max="7" width="39" customWidth="1"/>
    <col min="8" max="8" width="18" customWidth="1"/>
    <col min="9" max="9" width="20" customWidth="1"/>
  </cols>
  <sheetData>
    <row r="1" spans="1:9" ht="33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4.1" customHeight="1" x14ac:dyDescent="0.25">
      <c r="A2" s="2" t="s">
        <v>9</v>
      </c>
      <c r="B2" s="2" t="s">
        <v>10</v>
      </c>
      <c r="C2" s="2"/>
      <c r="D2" s="2" t="s">
        <v>11</v>
      </c>
      <c r="E2" s="2" t="s">
        <v>16</v>
      </c>
      <c r="F2" s="3"/>
      <c r="G2" s="2" t="s">
        <v>12</v>
      </c>
      <c r="H2" s="12" t="s">
        <v>13</v>
      </c>
      <c r="I2" s="13" t="str">
        <f t="shared" ref="I2:I33" si="0">IF(OR(F2="",H2=""),"",F2*H2)</f>
        <v/>
      </c>
    </row>
    <row r="3" spans="1:9" ht="44.1" customHeight="1" x14ac:dyDescent="0.25">
      <c r="A3" s="2" t="s">
        <v>14</v>
      </c>
      <c r="B3" s="2" t="s">
        <v>10</v>
      </c>
      <c r="C3" s="2" t="s">
        <v>13</v>
      </c>
      <c r="D3" s="2" t="s">
        <v>15</v>
      </c>
      <c r="E3" s="2" t="s">
        <v>16</v>
      </c>
      <c r="F3" s="3" t="s">
        <v>13</v>
      </c>
      <c r="G3" s="2" t="s">
        <v>17</v>
      </c>
      <c r="H3" s="12" t="s">
        <v>13</v>
      </c>
      <c r="I3" s="13" t="str">
        <f t="shared" si="0"/>
        <v/>
      </c>
    </row>
    <row r="4" spans="1:9" ht="44.1" customHeight="1" x14ac:dyDescent="0.25">
      <c r="A4" s="2" t="s">
        <v>18</v>
      </c>
      <c r="B4" s="2" t="s">
        <v>10</v>
      </c>
      <c r="C4" s="2" t="s">
        <v>13</v>
      </c>
      <c r="D4" s="2" t="s">
        <v>19</v>
      </c>
      <c r="E4" s="2" t="s">
        <v>16</v>
      </c>
      <c r="F4" s="3" t="s">
        <v>13</v>
      </c>
      <c r="G4" s="2" t="s">
        <v>17</v>
      </c>
      <c r="H4" s="12" t="s">
        <v>13</v>
      </c>
      <c r="I4" s="13" t="str">
        <f t="shared" si="0"/>
        <v/>
      </c>
    </row>
    <row r="5" spans="1:9" ht="44.1" customHeight="1" x14ac:dyDescent="0.25">
      <c r="A5" s="2" t="s">
        <v>20</v>
      </c>
      <c r="B5" s="2" t="s">
        <v>10</v>
      </c>
      <c r="C5" s="2" t="s">
        <v>13</v>
      </c>
      <c r="D5" s="2" t="s">
        <v>21</v>
      </c>
      <c r="E5" s="2" t="s">
        <v>16</v>
      </c>
      <c r="F5" s="3" t="s">
        <v>13</v>
      </c>
      <c r="G5" s="2" t="s">
        <v>22</v>
      </c>
      <c r="H5" s="12" t="s">
        <v>13</v>
      </c>
      <c r="I5" s="13" t="str">
        <f t="shared" si="0"/>
        <v/>
      </c>
    </row>
    <row r="6" spans="1:9" ht="44.1" customHeight="1" x14ac:dyDescent="0.25">
      <c r="A6" s="2" t="s">
        <v>23</v>
      </c>
      <c r="B6" s="2" t="s">
        <v>10</v>
      </c>
      <c r="C6" s="2" t="s">
        <v>13</v>
      </c>
      <c r="D6" s="2" t="s">
        <v>24</v>
      </c>
      <c r="E6" s="2" t="s">
        <v>16</v>
      </c>
      <c r="F6" s="3" t="s">
        <v>13</v>
      </c>
      <c r="G6" s="2" t="s">
        <v>25</v>
      </c>
      <c r="H6" s="12" t="s">
        <v>13</v>
      </c>
      <c r="I6" s="13" t="str">
        <f t="shared" si="0"/>
        <v/>
      </c>
    </row>
    <row r="7" spans="1:9" ht="44.1" customHeight="1" x14ac:dyDescent="0.25">
      <c r="A7" s="2" t="s">
        <v>26</v>
      </c>
      <c r="B7" s="2" t="s">
        <v>10</v>
      </c>
      <c r="C7" s="2" t="s">
        <v>13</v>
      </c>
      <c r="D7" s="2" t="s">
        <v>27</v>
      </c>
      <c r="E7" s="2" t="s">
        <v>16</v>
      </c>
      <c r="F7" s="3"/>
      <c r="G7" s="2" t="s">
        <v>28</v>
      </c>
      <c r="H7" s="12" t="s">
        <v>13</v>
      </c>
      <c r="I7" s="13" t="str">
        <f t="shared" si="0"/>
        <v/>
      </c>
    </row>
    <row r="8" spans="1:9" ht="44.1" customHeight="1" x14ac:dyDescent="0.25">
      <c r="A8" s="2" t="s">
        <v>29</v>
      </c>
      <c r="B8" s="2" t="s">
        <v>10</v>
      </c>
      <c r="C8" s="2" t="s">
        <v>13</v>
      </c>
      <c r="D8" s="2" t="s">
        <v>30</v>
      </c>
      <c r="E8" s="2" t="s">
        <v>16</v>
      </c>
      <c r="F8" s="3"/>
      <c r="G8" s="2" t="s">
        <v>31</v>
      </c>
      <c r="H8" s="12" t="s">
        <v>13</v>
      </c>
      <c r="I8" s="13" t="str">
        <f t="shared" si="0"/>
        <v/>
      </c>
    </row>
    <row r="9" spans="1:9" ht="44.1" customHeight="1" x14ac:dyDescent="0.25">
      <c r="A9" s="2" t="s">
        <v>32</v>
      </c>
      <c r="B9" s="2" t="s">
        <v>10</v>
      </c>
      <c r="C9" s="2" t="s">
        <v>13</v>
      </c>
      <c r="D9" s="2" t="s">
        <v>33</v>
      </c>
      <c r="E9" s="2" t="s">
        <v>16</v>
      </c>
      <c r="F9" s="3" t="s">
        <v>13</v>
      </c>
      <c r="G9" s="2" t="s">
        <v>34</v>
      </c>
      <c r="H9" s="12" t="s">
        <v>13</v>
      </c>
      <c r="I9" s="13" t="str">
        <f t="shared" si="0"/>
        <v/>
      </c>
    </row>
    <row r="10" spans="1:9" ht="44.1" customHeight="1" x14ac:dyDescent="0.25">
      <c r="A10" s="2" t="s">
        <v>35</v>
      </c>
      <c r="B10" s="2" t="s">
        <v>10</v>
      </c>
      <c r="C10" s="2" t="s">
        <v>13</v>
      </c>
      <c r="D10" s="2" t="s">
        <v>36</v>
      </c>
      <c r="E10" s="2" t="s">
        <v>16</v>
      </c>
      <c r="F10" s="3" t="s">
        <v>13</v>
      </c>
      <c r="G10" s="2" t="s">
        <v>37</v>
      </c>
      <c r="H10" s="12" t="s">
        <v>13</v>
      </c>
      <c r="I10" s="13" t="str">
        <f t="shared" si="0"/>
        <v/>
      </c>
    </row>
    <row r="11" spans="1:9" ht="44.1" customHeight="1" x14ac:dyDescent="0.25">
      <c r="A11" s="2" t="s">
        <v>38</v>
      </c>
      <c r="B11" s="2" t="s">
        <v>10</v>
      </c>
      <c r="C11" s="2" t="s">
        <v>13</v>
      </c>
      <c r="D11" s="2" t="s">
        <v>39</v>
      </c>
      <c r="E11" s="2" t="s">
        <v>16</v>
      </c>
      <c r="F11" s="3"/>
      <c r="G11" s="2" t="s">
        <v>40</v>
      </c>
      <c r="H11" s="12" t="s">
        <v>13</v>
      </c>
      <c r="I11" s="13" t="str">
        <f t="shared" si="0"/>
        <v/>
      </c>
    </row>
    <row r="12" spans="1:9" ht="44.1" customHeight="1" x14ac:dyDescent="0.25">
      <c r="A12" s="2" t="s">
        <v>9</v>
      </c>
      <c r="B12" s="2" t="s">
        <v>41</v>
      </c>
      <c r="C12" s="2"/>
      <c r="D12" s="2" t="s">
        <v>11</v>
      </c>
      <c r="E12" s="2" t="s">
        <v>16</v>
      </c>
      <c r="F12" s="3"/>
      <c r="G12" s="2" t="s">
        <v>12</v>
      </c>
      <c r="H12" s="12" t="s">
        <v>13</v>
      </c>
      <c r="I12" s="13" t="str">
        <f t="shared" si="0"/>
        <v/>
      </c>
    </row>
    <row r="13" spans="1:9" ht="44.1" customHeight="1" x14ac:dyDescent="0.25">
      <c r="A13" s="2" t="s">
        <v>14</v>
      </c>
      <c r="B13" s="2" t="s">
        <v>41</v>
      </c>
      <c r="C13" s="2" t="s">
        <v>13</v>
      </c>
      <c r="D13" s="2" t="s">
        <v>15</v>
      </c>
      <c r="E13" s="2" t="s">
        <v>16</v>
      </c>
      <c r="F13" s="3" t="s">
        <v>13</v>
      </c>
      <c r="G13" s="2" t="s">
        <v>17</v>
      </c>
      <c r="H13" s="12" t="s">
        <v>13</v>
      </c>
      <c r="I13" s="13" t="str">
        <f t="shared" si="0"/>
        <v/>
      </c>
    </row>
    <row r="14" spans="1:9" ht="44.1" customHeight="1" x14ac:dyDescent="0.25">
      <c r="A14" s="2" t="s">
        <v>18</v>
      </c>
      <c r="B14" s="2" t="s">
        <v>41</v>
      </c>
      <c r="C14" s="2" t="s">
        <v>13</v>
      </c>
      <c r="D14" s="2" t="s">
        <v>19</v>
      </c>
      <c r="E14" s="2" t="s">
        <v>16</v>
      </c>
      <c r="F14" s="3" t="s">
        <v>13</v>
      </c>
      <c r="G14" s="2" t="s">
        <v>17</v>
      </c>
      <c r="H14" s="12" t="s">
        <v>13</v>
      </c>
      <c r="I14" s="13" t="str">
        <f t="shared" si="0"/>
        <v/>
      </c>
    </row>
    <row r="15" spans="1:9" ht="44.1" customHeight="1" x14ac:dyDescent="0.25">
      <c r="A15" s="2" t="s">
        <v>20</v>
      </c>
      <c r="B15" s="2" t="s">
        <v>41</v>
      </c>
      <c r="C15" s="2" t="s">
        <v>13</v>
      </c>
      <c r="D15" s="2" t="s">
        <v>21</v>
      </c>
      <c r="E15" s="2" t="s">
        <v>16</v>
      </c>
      <c r="F15" s="3" t="s">
        <v>13</v>
      </c>
      <c r="G15" s="2" t="s">
        <v>22</v>
      </c>
      <c r="H15" s="12" t="s">
        <v>13</v>
      </c>
      <c r="I15" s="13" t="str">
        <f t="shared" si="0"/>
        <v/>
      </c>
    </row>
    <row r="16" spans="1:9" ht="44.1" customHeight="1" x14ac:dyDescent="0.25">
      <c r="A16" s="2" t="s">
        <v>23</v>
      </c>
      <c r="B16" s="2" t="s">
        <v>41</v>
      </c>
      <c r="C16" s="2" t="s">
        <v>13</v>
      </c>
      <c r="D16" s="2" t="s">
        <v>24</v>
      </c>
      <c r="E16" s="2" t="s">
        <v>16</v>
      </c>
      <c r="F16" s="3" t="s">
        <v>13</v>
      </c>
      <c r="G16" s="2" t="s">
        <v>25</v>
      </c>
      <c r="H16" s="12" t="s">
        <v>13</v>
      </c>
      <c r="I16" s="13" t="str">
        <f t="shared" si="0"/>
        <v/>
      </c>
    </row>
    <row r="17" spans="1:9" ht="44.1" customHeight="1" x14ac:dyDescent="0.25">
      <c r="A17" s="2" t="s">
        <v>26</v>
      </c>
      <c r="B17" s="2" t="s">
        <v>41</v>
      </c>
      <c r="C17" s="2" t="s">
        <v>13</v>
      </c>
      <c r="D17" s="2" t="s">
        <v>27</v>
      </c>
      <c r="E17" s="2" t="s">
        <v>16</v>
      </c>
      <c r="F17" s="3"/>
      <c r="G17" s="2" t="s">
        <v>28</v>
      </c>
      <c r="H17" s="12" t="s">
        <v>13</v>
      </c>
      <c r="I17" s="13" t="str">
        <f t="shared" si="0"/>
        <v/>
      </c>
    </row>
    <row r="18" spans="1:9" ht="44.1" customHeight="1" x14ac:dyDescent="0.25">
      <c r="A18" s="2" t="s">
        <v>29</v>
      </c>
      <c r="B18" s="2" t="s">
        <v>41</v>
      </c>
      <c r="C18" s="2" t="s">
        <v>13</v>
      </c>
      <c r="D18" s="2" t="s">
        <v>30</v>
      </c>
      <c r="E18" s="2" t="s">
        <v>16</v>
      </c>
      <c r="F18" s="3"/>
      <c r="G18" s="2" t="s">
        <v>31</v>
      </c>
      <c r="H18" s="12" t="s">
        <v>13</v>
      </c>
      <c r="I18" s="13" t="str">
        <f t="shared" si="0"/>
        <v/>
      </c>
    </row>
    <row r="19" spans="1:9" ht="44.1" customHeight="1" x14ac:dyDescent="0.25">
      <c r="A19" s="2" t="s">
        <v>32</v>
      </c>
      <c r="B19" s="2" t="s">
        <v>41</v>
      </c>
      <c r="C19" s="2" t="s">
        <v>13</v>
      </c>
      <c r="D19" s="2" t="s">
        <v>33</v>
      </c>
      <c r="E19" s="2" t="s">
        <v>16</v>
      </c>
      <c r="F19" s="3" t="s">
        <v>13</v>
      </c>
      <c r="G19" s="2" t="s">
        <v>34</v>
      </c>
      <c r="H19" s="12" t="s">
        <v>13</v>
      </c>
      <c r="I19" s="13" t="str">
        <f t="shared" si="0"/>
        <v/>
      </c>
    </row>
    <row r="20" spans="1:9" ht="44.1" customHeight="1" x14ac:dyDescent="0.25">
      <c r="A20" s="2" t="s">
        <v>35</v>
      </c>
      <c r="B20" s="2" t="s">
        <v>41</v>
      </c>
      <c r="C20" s="2" t="s">
        <v>13</v>
      </c>
      <c r="D20" s="2" t="s">
        <v>36</v>
      </c>
      <c r="E20" s="2" t="s">
        <v>16</v>
      </c>
      <c r="F20" s="3" t="s">
        <v>13</v>
      </c>
      <c r="G20" s="2" t="s">
        <v>37</v>
      </c>
      <c r="H20" s="12" t="s">
        <v>13</v>
      </c>
      <c r="I20" s="13" t="str">
        <f t="shared" si="0"/>
        <v/>
      </c>
    </row>
    <row r="21" spans="1:9" ht="44.1" customHeight="1" x14ac:dyDescent="0.25">
      <c r="A21" s="2" t="s">
        <v>38</v>
      </c>
      <c r="B21" s="2" t="s">
        <v>41</v>
      </c>
      <c r="C21" s="2" t="s">
        <v>13</v>
      </c>
      <c r="D21" s="2" t="s">
        <v>39</v>
      </c>
      <c r="E21" s="2" t="s">
        <v>16</v>
      </c>
      <c r="F21" s="3"/>
      <c r="G21" s="2" t="s">
        <v>40</v>
      </c>
      <c r="H21" s="12" t="s">
        <v>13</v>
      </c>
      <c r="I21" s="13" t="str">
        <f t="shared" si="0"/>
        <v/>
      </c>
    </row>
    <row r="22" spans="1:9" ht="44.1" customHeight="1" x14ac:dyDescent="0.25">
      <c r="A22" s="2" t="s">
        <v>9</v>
      </c>
      <c r="B22" s="2" t="s">
        <v>42</v>
      </c>
      <c r="C22" s="2" t="s">
        <v>13</v>
      </c>
      <c r="D22" s="2" t="s">
        <v>11</v>
      </c>
      <c r="E22" s="2" t="s">
        <v>16</v>
      </c>
      <c r="F22" s="3" t="s">
        <v>13</v>
      </c>
      <c r="G22" s="2" t="s">
        <v>12</v>
      </c>
      <c r="H22" s="12" t="s">
        <v>13</v>
      </c>
      <c r="I22" s="13" t="str">
        <f t="shared" si="0"/>
        <v/>
      </c>
    </row>
    <row r="23" spans="1:9" ht="44.1" customHeight="1" x14ac:dyDescent="0.25">
      <c r="A23" s="2" t="s">
        <v>14</v>
      </c>
      <c r="B23" s="2" t="s">
        <v>42</v>
      </c>
      <c r="C23" s="2" t="s">
        <v>13</v>
      </c>
      <c r="D23" s="2" t="s">
        <v>15</v>
      </c>
      <c r="E23" s="2" t="s">
        <v>16</v>
      </c>
      <c r="F23" s="3" t="s">
        <v>13</v>
      </c>
      <c r="G23" s="2" t="s">
        <v>17</v>
      </c>
      <c r="H23" s="12" t="s">
        <v>13</v>
      </c>
      <c r="I23" s="13" t="str">
        <f t="shared" si="0"/>
        <v/>
      </c>
    </row>
    <row r="24" spans="1:9" ht="44.1" customHeight="1" x14ac:dyDescent="0.25">
      <c r="A24" s="2" t="s">
        <v>18</v>
      </c>
      <c r="B24" s="2" t="s">
        <v>42</v>
      </c>
      <c r="C24" s="2" t="s">
        <v>13</v>
      </c>
      <c r="D24" s="2" t="s">
        <v>19</v>
      </c>
      <c r="E24" s="2" t="s">
        <v>16</v>
      </c>
      <c r="F24" s="3" t="s">
        <v>13</v>
      </c>
      <c r="G24" s="2" t="s">
        <v>17</v>
      </c>
      <c r="H24" s="12" t="s">
        <v>13</v>
      </c>
      <c r="I24" s="13" t="str">
        <f t="shared" si="0"/>
        <v/>
      </c>
    </row>
    <row r="25" spans="1:9" ht="44.1" customHeight="1" x14ac:dyDescent="0.25">
      <c r="A25" s="2" t="s">
        <v>20</v>
      </c>
      <c r="B25" s="2" t="s">
        <v>42</v>
      </c>
      <c r="C25" s="2" t="s">
        <v>13</v>
      </c>
      <c r="D25" s="2" t="s">
        <v>21</v>
      </c>
      <c r="E25" s="2" t="s">
        <v>16</v>
      </c>
      <c r="F25" s="3" t="s">
        <v>13</v>
      </c>
      <c r="G25" s="2" t="s">
        <v>22</v>
      </c>
      <c r="H25" s="12" t="s">
        <v>13</v>
      </c>
      <c r="I25" s="13" t="str">
        <f t="shared" si="0"/>
        <v/>
      </c>
    </row>
    <row r="26" spans="1:9" ht="44.1" customHeight="1" x14ac:dyDescent="0.25">
      <c r="A26" s="2" t="s">
        <v>23</v>
      </c>
      <c r="B26" s="2" t="s">
        <v>42</v>
      </c>
      <c r="C26" s="2" t="s">
        <v>13</v>
      </c>
      <c r="D26" s="2" t="s">
        <v>24</v>
      </c>
      <c r="E26" s="2" t="s">
        <v>16</v>
      </c>
      <c r="F26" s="3" t="s">
        <v>13</v>
      </c>
      <c r="G26" s="2" t="s">
        <v>25</v>
      </c>
      <c r="H26" s="12" t="s">
        <v>13</v>
      </c>
      <c r="I26" s="13" t="str">
        <f t="shared" si="0"/>
        <v/>
      </c>
    </row>
    <row r="27" spans="1:9" ht="44.1" customHeight="1" x14ac:dyDescent="0.25">
      <c r="A27" s="2" t="s">
        <v>26</v>
      </c>
      <c r="B27" s="2" t="s">
        <v>42</v>
      </c>
      <c r="C27" s="2" t="s">
        <v>13</v>
      </c>
      <c r="D27" s="2" t="s">
        <v>27</v>
      </c>
      <c r="E27" s="2" t="s">
        <v>16</v>
      </c>
      <c r="F27" s="3" t="s">
        <v>13</v>
      </c>
      <c r="G27" s="2" t="s">
        <v>28</v>
      </c>
      <c r="H27" s="12" t="s">
        <v>13</v>
      </c>
      <c r="I27" s="13" t="str">
        <f t="shared" si="0"/>
        <v/>
      </c>
    </row>
    <row r="28" spans="1:9" ht="44.1" customHeight="1" x14ac:dyDescent="0.25">
      <c r="A28" s="2" t="s">
        <v>29</v>
      </c>
      <c r="B28" s="2" t="s">
        <v>42</v>
      </c>
      <c r="C28" s="2" t="s">
        <v>13</v>
      </c>
      <c r="D28" s="2" t="s">
        <v>30</v>
      </c>
      <c r="E28" s="2" t="s">
        <v>16</v>
      </c>
      <c r="F28" s="3" t="s">
        <v>13</v>
      </c>
      <c r="G28" s="2" t="s">
        <v>31</v>
      </c>
      <c r="H28" s="12" t="s">
        <v>13</v>
      </c>
      <c r="I28" s="13" t="str">
        <f t="shared" si="0"/>
        <v/>
      </c>
    </row>
    <row r="29" spans="1:9" ht="44.1" customHeight="1" x14ac:dyDescent="0.25">
      <c r="A29" s="2" t="s">
        <v>32</v>
      </c>
      <c r="B29" s="2" t="s">
        <v>42</v>
      </c>
      <c r="C29" s="2" t="s">
        <v>13</v>
      </c>
      <c r="D29" s="2" t="s">
        <v>33</v>
      </c>
      <c r="E29" s="2" t="s">
        <v>16</v>
      </c>
      <c r="F29" s="3" t="s">
        <v>13</v>
      </c>
      <c r="G29" s="2" t="s">
        <v>34</v>
      </c>
      <c r="H29" s="12" t="s">
        <v>13</v>
      </c>
      <c r="I29" s="13" t="str">
        <f t="shared" si="0"/>
        <v/>
      </c>
    </row>
    <row r="30" spans="1:9" ht="44.1" customHeight="1" x14ac:dyDescent="0.25">
      <c r="A30" s="2" t="s">
        <v>35</v>
      </c>
      <c r="B30" s="2" t="s">
        <v>42</v>
      </c>
      <c r="C30" s="2" t="s">
        <v>13</v>
      </c>
      <c r="D30" s="2" t="s">
        <v>36</v>
      </c>
      <c r="E30" s="2" t="s">
        <v>16</v>
      </c>
      <c r="F30" s="3" t="s">
        <v>13</v>
      </c>
      <c r="G30" s="2" t="s">
        <v>37</v>
      </c>
      <c r="H30" s="12" t="s">
        <v>13</v>
      </c>
      <c r="I30" s="13" t="str">
        <f t="shared" si="0"/>
        <v/>
      </c>
    </row>
    <row r="31" spans="1:9" ht="44.1" customHeight="1" x14ac:dyDescent="0.25">
      <c r="A31" s="2" t="s">
        <v>38</v>
      </c>
      <c r="B31" s="2" t="s">
        <v>42</v>
      </c>
      <c r="C31" s="2" t="s">
        <v>13</v>
      </c>
      <c r="D31" s="2" t="s">
        <v>39</v>
      </c>
      <c r="E31" s="2" t="s">
        <v>16</v>
      </c>
      <c r="F31" s="3"/>
      <c r="G31" s="2" t="s">
        <v>40</v>
      </c>
      <c r="H31" s="12" t="s">
        <v>13</v>
      </c>
      <c r="I31" s="13" t="str">
        <f t="shared" si="0"/>
        <v/>
      </c>
    </row>
    <row r="32" spans="1:9" ht="44.1" customHeight="1" x14ac:dyDescent="0.25">
      <c r="A32" s="2" t="s">
        <v>9</v>
      </c>
      <c r="B32" s="2" t="s">
        <v>43</v>
      </c>
      <c r="C32" s="2"/>
      <c r="D32" s="2" t="s">
        <v>11</v>
      </c>
      <c r="E32" s="2" t="s">
        <v>16</v>
      </c>
      <c r="F32" s="3"/>
      <c r="G32" s="2" t="s">
        <v>12</v>
      </c>
      <c r="H32" s="12" t="s">
        <v>13</v>
      </c>
      <c r="I32" s="13" t="str">
        <f t="shared" si="0"/>
        <v/>
      </c>
    </row>
    <row r="33" spans="1:9" ht="44.1" customHeight="1" x14ac:dyDescent="0.25">
      <c r="A33" s="2" t="s">
        <v>14</v>
      </c>
      <c r="B33" s="2" t="s">
        <v>43</v>
      </c>
      <c r="C33" s="2" t="s">
        <v>13</v>
      </c>
      <c r="D33" s="2" t="s">
        <v>15</v>
      </c>
      <c r="E33" s="2" t="s">
        <v>16</v>
      </c>
      <c r="F33" s="3" t="s">
        <v>13</v>
      </c>
      <c r="G33" s="2" t="s">
        <v>17</v>
      </c>
      <c r="H33" s="12" t="s">
        <v>13</v>
      </c>
      <c r="I33" s="13" t="str">
        <f t="shared" si="0"/>
        <v/>
      </c>
    </row>
    <row r="34" spans="1:9" ht="44.1" customHeight="1" x14ac:dyDescent="0.25">
      <c r="A34" s="2" t="s">
        <v>18</v>
      </c>
      <c r="B34" s="2" t="s">
        <v>43</v>
      </c>
      <c r="C34" s="2" t="s">
        <v>13</v>
      </c>
      <c r="D34" s="2" t="s">
        <v>19</v>
      </c>
      <c r="E34" s="2" t="s">
        <v>16</v>
      </c>
      <c r="F34" s="3" t="s">
        <v>13</v>
      </c>
      <c r="G34" s="2" t="s">
        <v>17</v>
      </c>
      <c r="H34" s="12" t="s">
        <v>13</v>
      </c>
      <c r="I34" s="13" t="str">
        <f t="shared" ref="I34:I65" si="1">IF(OR(F34="",H34=""),"",F34*H34)</f>
        <v/>
      </c>
    </row>
    <row r="35" spans="1:9" ht="44.1" customHeight="1" x14ac:dyDescent="0.25">
      <c r="A35" s="2" t="s">
        <v>20</v>
      </c>
      <c r="B35" s="2" t="s">
        <v>43</v>
      </c>
      <c r="C35" s="2" t="s">
        <v>13</v>
      </c>
      <c r="D35" s="2" t="s">
        <v>21</v>
      </c>
      <c r="E35" s="2" t="s">
        <v>16</v>
      </c>
      <c r="F35" s="3" t="s">
        <v>13</v>
      </c>
      <c r="G35" s="2" t="s">
        <v>22</v>
      </c>
      <c r="H35" s="12" t="s">
        <v>13</v>
      </c>
      <c r="I35" s="13" t="str">
        <f t="shared" si="1"/>
        <v/>
      </c>
    </row>
    <row r="36" spans="1:9" ht="44.1" customHeight="1" x14ac:dyDescent="0.25">
      <c r="A36" s="2" t="s">
        <v>23</v>
      </c>
      <c r="B36" s="2" t="s">
        <v>43</v>
      </c>
      <c r="C36" s="2" t="s">
        <v>13</v>
      </c>
      <c r="D36" s="2" t="s">
        <v>24</v>
      </c>
      <c r="E36" s="2" t="s">
        <v>16</v>
      </c>
      <c r="F36" s="3" t="s">
        <v>13</v>
      </c>
      <c r="G36" s="2" t="s">
        <v>25</v>
      </c>
      <c r="H36" s="12" t="s">
        <v>13</v>
      </c>
      <c r="I36" s="13" t="str">
        <f t="shared" si="1"/>
        <v/>
      </c>
    </row>
    <row r="37" spans="1:9" ht="44.1" customHeight="1" x14ac:dyDescent="0.25">
      <c r="A37" s="2" t="s">
        <v>26</v>
      </c>
      <c r="B37" s="2" t="s">
        <v>43</v>
      </c>
      <c r="C37" s="2" t="s">
        <v>13</v>
      </c>
      <c r="D37" s="2" t="s">
        <v>27</v>
      </c>
      <c r="E37" s="2" t="s">
        <v>16</v>
      </c>
      <c r="F37" s="3" t="s">
        <v>13</v>
      </c>
      <c r="G37" s="2" t="s">
        <v>28</v>
      </c>
      <c r="H37" s="12" t="s">
        <v>13</v>
      </c>
      <c r="I37" s="13" t="str">
        <f t="shared" si="1"/>
        <v/>
      </c>
    </row>
    <row r="38" spans="1:9" ht="44.1" customHeight="1" x14ac:dyDescent="0.25">
      <c r="A38" s="2" t="s">
        <v>29</v>
      </c>
      <c r="B38" s="2" t="s">
        <v>43</v>
      </c>
      <c r="C38" s="2" t="s">
        <v>13</v>
      </c>
      <c r="D38" s="2" t="s">
        <v>30</v>
      </c>
      <c r="E38" s="2" t="s">
        <v>16</v>
      </c>
      <c r="F38" s="3">
        <v>2</v>
      </c>
      <c r="G38" s="2" t="s">
        <v>31</v>
      </c>
      <c r="H38" s="12" t="s">
        <v>13</v>
      </c>
      <c r="I38" s="13" t="str">
        <f t="shared" si="1"/>
        <v/>
      </c>
    </row>
    <row r="39" spans="1:9" ht="44.1" customHeight="1" x14ac:dyDescent="0.25">
      <c r="A39" s="2" t="s">
        <v>32</v>
      </c>
      <c r="B39" s="2" t="s">
        <v>43</v>
      </c>
      <c r="C39" s="2" t="s">
        <v>13</v>
      </c>
      <c r="D39" s="2" t="s">
        <v>33</v>
      </c>
      <c r="E39" s="2" t="s">
        <v>16</v>
      </c>
      <c r="F39" s="3" t="s">
        <v>13</v>
      </c>
      <c r="G39" s="2" t="s">
        <v>34</v>
      </c>
      <c r="H39" s="12" t="s">
        <v>13</v>
      </c>
      <c r="I39" s="13" t="str">
        <f t="shared" si="1"/>
        <v/>
      </c>
    </row>
    <row r="40" spans="1:9" ht="44.1" customHeight="1" x14ac:dyDescent="0.25">
      <c r="A40" s="2" t="s">
        <v>35</v>
      </c>
      <c r="B40" s="2" t="s">
        <v>43</v>
      </c>
      <c r="C40" s="2" t="s">
        <v>13</v>
      </c>
      <c r="D40" s="2" t="s">
        <v>36</v>
      </c>
      <c r="E40" s="2" t="s">
        <v>16</v>
      </c>
      <c r="F40" s="3" t="s">
        <v>13</v>
      </c>
      <c r="G40" s="2" t="s">
        <v>37</v>
      </c>
      <c r="H40" s="12" t="s">
        <v>13</v>
      </c>
      <c r="I40" s="13" t="str">
        <f t="shared" si="1"/>
        <v/>
      </c>
    </row>
    <row r="41" spans="1:9" ht="44.1" customHeight="1" x14ac:dyDescent="0.25">
      <c r="A41" s="2" t="s">
        <v>38</v>
      </c>
      <c r="B41" s="2" t="s">
        <v>43</v>
      </c>
      <c r="C41" s="2" t="s">
        <v>13</v>
      </c>
      <c r="D41" s="2" t="s">
        <v>39</v>
      </c>
      <c r="E41" s="2" t="s">
        <v>16</v>
      </c>
      <c r="F41" s="3"/>
      <c r="G41" s="2" t="s">
        <v>40</v>
      </c>
      <c r="H41" s="12" t="s">
        <v>13</v>
      </c>
      <c r="I41" s="13" t="str">
        <f t="shared" si="1"/>
        <v/>
      </c>
    </row>
    <row r="42" spans="1:9" ht="44.1" customHeight="1" x14ac:dyDescent="0.25">
      <c r="A42" s="2" t="s">
        <v>9</v>
      </c>
      <c r="B42" s="2" t="s">
        <v>44</v>
      </c>
      <c r="C42" s="2"/>
      <c r="D42" s="2" t="s">
        <v>11</v>
      </c>
      <c r="E42" s="2" t="s">
        <v>16</v>
      </c>
      <c r="F42" s="3"/>
      <c r="G42" s="2" t="s">
        <v>12</v>
      </c>
      <c r="H42" s="12" t="s">
        <v>13</v>
      </c>
      <c r="I42" s="13" t="str">
        <f t="shared" si="1"/>
        <v/>
      </c>
    </row>
    <row r="43" spans="1:9" ht="44.1" customHeight="1" x14ac:dyDescent="0.25">
      <c r="A43" s="2" t="s">
        <v>14</v>
      </c>
      <c r="B43" s="2" t="s">
        <v>44</v>
      </c>
      <c r="C43" s="2" t="s">
        <v>13</v>
      </c>
      <c r="D43" s="2" t="s">
        <v>15</v>
      </c>
      <c r="E43" s="2" t="s">
        <v>16</v>
      </c>
      <c r="F43" s="3" t="s">
        <v>13</v>
      </c>
      <c r="G43" s="2" t="s">
        <v>17</v>
      </c>
      <c r="H43" s="12" t="s">
        <v>13</v>
      </c>
      <c r="I43" s="13" t="str">
        <f t="shared" si="1"/>
        <v/>
      </c>
    </row>
    <row r="44" spans="1:9" ht="44.1" customHeight="1" x14ac:dyDescent="0.25">
      <c r="A44" s="2" t="s">
        <v>18</v>
      </c>
      <c r="B44" s="2" t="s">
        <v>44</v>
      </c>
      <c r="C44" s="2" t="s">
        <v>13</v>
      </c>
      <c r="D44" s="2" t="s">
        <v>19</v>
      </c>
      <c r="E44" s="2" t="s">
        <v>16</v>
      </c>
      <c r="F44" s="3" t="s">
        <v>13</v>
      </c>
      <c r="G44" s="2" t="s">
        <v>17</v>
      </c>
      <c r="H44" s="12" t="s">
        <v>13</v>
      </c>
      <c r="I44" s="13" t="str">
        <f t="shared" si="1"/>
        <v/>
      </c>
    </row>
    <row r="45" spans="1:9" ht="44.1" customHeight="1" x14ac:dyDescent="0.25">
      <c r="A45" s="2" t="s">
        <v>20</v>
      </c>
      <c r="B45" s="2" t="s">
        <v>44</v>
      </c>
      <c r="C45" s="2" t="s">
        <v>13</v>
      </c>
      <c r="D45" s="2" t="s">
        <v>21</v>
      </c>
      <c r="E45" s="2" t="s">
        <v>16</v>
      </c>
      <c r="F45" s="3" t="s">
        <v>13</v>
      </c>
      <c r="G45" s="2" t="s">
        <v>22</v>
      </c>
      <c r="H45" s="12" t="s">
        <v>13</v>
      </c>
      <c r="I45" s="13" t="str">
        <f t="shared" si="1"/>
        <v/>
      </c>
    </row>
    <row r="46" spans="1:9" ht="44.1" customHeight="1" x14ac:dyDescent="0.25">
      <c r="A46" s="2" t="s">
        <v>23</v>
      </c>
      <c r="B46" s="2" t="s">
        <v>44</v>
      </c>
      <c r="C46" s="2" t="s">
        <v>13</v>
      </c>
      <c r="D46" s="2" t="s">
        <v>24</v>
      </c>
      <c r="E46" s="2" t="s">
        <v>16</v>
      </c>
      <c r="F46" s="3" t="s">
        <v>13</v>
      </c>
      <c r="G46" s="2" t="s">
        <v>25</v>
      </c>
      <c r="H46" s="12" t="s">
        <v>13</v>
      </c>
      <c r="I46" s="13" t="str">
        <f t="shared" si="1"/>
        <v/>
      </c>
    </row>
    <row r="47" spans="1:9" ht="44.1" customHeight="1" x14ac:dyDescent="0.25">
      <c r="A47" s="2" t="s">
        <v>26</v>
      </c>
      <c r="B47" s="2" t="s">
        <v>44</v>
      </c>
      <c r="C47" s="2" t="s">
        <v>13</v>
      </c>
      <c r="D47" s="2" t="s">
        <v>27</v>
      </c>
      <c r="E47" s="2" t="s">
        <v>16</v>
      </c>
      <c r="F47" s="3"/>
      <c r="G47" s="2" t="s">
        <v>28</v>
      </c>
      <c r="H47" s="12" t="s">
        <v>13</v>
      </c>
      <c r="I47" s="13" t="str">
        <f t="shared" si="1"/>
        <v/>
      </c>
    </row>
    <row r="48" spans="1:9" ht="44.1" customHeight="1" x14ac:dyDescent="0.25">
      <c r="A48" s="2" t="s">
        <v>29</v>
      </c>
      <c r="B48" s="2" t="s">
        <v>44</v>
      </c>
      <c r="C48" s="2" t="s">
        <v>13</v>
      </c>
      <c r="D48" s="2" t="s">
        <v>30</v>
      </c>
      <c r="E48" s="2" t="s">
        <v>16</v>
      </c>
      <c r="F48" s="3"/>
      <c r="G48" s="2" t="s">
        <v>31</v>
      </c>
      <c r="H48" s="12" t="s">
        <v>13</v>
      </c>
      <c r="I48" s="13" t="str">
        <f t="shared" si="1"/>
        <v/>
      </c>
    </row>
    <row r="49" spans="1:9" ht="44.1" customHeight="1" x14ac:dyDescent="0.25">
      <c r="A49" s="2" t="s">
        <v>32</v>
      </c>
      <c r="B49" s="2" t="s">
        <v>44</v>
      </c>
      <c r="C49" s="2" t="s">
        <v>13</v>
      </c>
      <c r="D49" s="2" t="s">
        <v>33</v>
      </c>
      <c r="E49" s="2" t="s">
        <v>16</v>
      </c>
      <c r="F49" s="3" t="s">
        <v>13</v>
      </c>
      <c r="G49" s="2" t="s">
        <v>34</v>
      </c>
      <c r="H49" s="12" t="s">
        <v>13</v>
      </c>
      <c r="I49" s="13" t="str">
        <f t="shared" si="1"/>
        <v/>
      </c>
    </row>
    <row r="50" spans="1:9" ht="44.1" customHeight="1" x14ac:dyDescent="0.25">
      <c r="A50" s="2" t="s">
        <v>35</v>
      </c>
      <c r="B50" s="2" t="s">
        <v>44</v>
      </c>
      <c r="C50" s="2" t="s">
        <v>13</v>
      </c>
      <c r="D50" s="2" t="s">
        <v>36</v>
      </c>
      <c r="E50" s="2" t="s">
        <v>16</v>
      </c>
      <c r="F50" s="3" t="s">
        <v>13</v>
      </c>
      <c r="G50" s="2" t="s">
        <v>37</v>
      </c>
      <c r="H50" s="12" t="s">
        <v>13</v>
      </c>
      <c r="I50" s="13" t="str">
        <f t="shared" si="1"/>
        <v/>
      </c>
    </row>
    <row r="51" spans="1:9" ht="44.1" customHeight="1" x14ac:dyDescent="0.25">
      <c r="A51" s="2" t="s">
        <v>38</v>
      </c>
      <c r="B51" s="2" t="s">
        <v>44</v>
      </c>
      <c r="C51" s="2" t="s">
        <v>13</v>
      </c>
      <c r="D51" s="2" t="s">
        <v>39</v>
      </c>
      <c r="E51" s="2" t="s">
        <v>16</v>
      </c>
      <c r="F51" s="3"/>
      <c r="G51" s="2" t="s">
        <v>40</v>
      </c>
      <c r="H51" s="12" t="s">
        <v>13</v>
      </c>
      <c r="I51" s="13" t="str">
        <f t="shared" si="1"/>
        <v/>
      </c>
    </row>
    <row r="52" spans="1:9" ht="44.1" customHeight="1" x14ac:dyDescent="0.25">
      <c r="A52" s="2" t="s">
        <v>9</v>
      </c>
      <c r="B52" s="2" t="s">
        <v>45</v>
      </c>
      <c r="C52" s="2"/>
      <c r="D52" s="2" t="s">
        <v>11</v>
      </c>
      <c r="E52" s="2" t="s">
        <v>16</v>
      </c>
      <c r="F52" s="3"/>
      <c r="G52" s="2" t="s">
        <v>12</v>
      </c>
      <c r="H52" s="12" t="s">
        <v>13</v>
      </c>
      <c r="I52" s="13" t="str">
        <f t="shared" si="1"/>
        <v/>
      </c>
    </row>
    <row r="53" spans="1:9" ht="44.1" customHeight="1" x14ac:dyDescent="0.25">
      <c r="A53" s="2" t="s">
        <v>14</v>
      </c>
      <c r="B53" s="2" t="s">
        <v>45</v>
      </c>
      <c r="C53" s="2" t="s">
        <v>13</v>
      </c>
      <c r="D53" s="2" t="s">
        <v>15</v>
      </c>
      <c r="E53" s="2" t="s">
        <v>16</v>
      </c>
      <c r="F53" s="3" t="s">
        <v>13</v>
      </c>
      <c r="G53" s="2" t="s">
        <v>17</v>
      </c>
      <c r="H53" s="12" t="s">
        <v>13</v>
      </c>
      <c r="I53" s="13" t="str">
        <f t="shared" si="1"/>
        <v/>
      </c>
    </row>
    <row r="54" spans="1:9" ht="44.1" customHeight="1" x14ac:dyDescent="0.25">
      <c r="A54" s="2" t="s">
        <v>18</v>
      </c>
      <c r="B54" s="2" t="s">
        <v>45</v>
      </c>
      <c r="C54" s="2" t="s">
        <v>13</v>
      </c>
      <c r="D54" s="2" t="s">
        <v>19</v>
      </c>
      <c r="E54" s="2" t="s">
        <v>16</v>
      </c>
      <c r="F54" s="3" t="s">
        <v>13</v>
      </c>
      <c r="G54" s="2" t="s">
        <v>17</v>
      </c>
      <c r="H54" s="12" t="s">
        <v>13</v>
      </c>
      <c r="I54" s="13" t="str">
        <f t="shared" si="1"/>
        <v/>
      </c>
    </row>
    <row r="55" spans="1:9" ht="44.1" customHeight="1" x14ac:dyDescent="0.25">
      <c r="A55" s="2" t="s">
        <v>20</v>
      </c>
      <c r="B55" s="2" t="s">
        <v>45</v>
      </c>
      <c r="C55" s="2" t="s">
        <v>13</v>
      </c>
      <c r="D55" s="2" t="s">
        <v>21</v>
      </c>
      <c r="E55" s="2" t="s">
        <v>16</v>
      </c>
      <c r="F55" s="3" t="s">
        <v>13</v>
      </c>
      <c r="G55" s="2" t="s">
        <v>22</v>
      </c>
      <c r="H55" s="12" t="s">
        <v>13</v>
      </c>
      <c r="I55" s="13" t="str">
        <f t="shared" si="1"/>
        <v/>
      </c>
    </row>
    <row r="56" spans="1:9" ht="44.1" customHeight="1" x14ac:dyDescent="0.25">
      <c r="A56" s="2" t="s">
        <v>23</v>
      </c>
      <c r="B56" s="2" t="s">
        <v>45</v>
      </c>
      <c r="C56" s="2" t="s">
        <v>13</v>
      </c>
      <c r="D56" s="2" t="s">
        <v>24</v>
      </c>
      <c r="E56" s="2" t="s">
        <v>16</v>
      </c>
      <c r="F56" s="3" t="s">
        <v>13</v>
      </c>
      <c r="G56" s="2" t="s">
        <v>25</v>
      </c>
      <c r="H56" s="12" t="s">
        <v>13</v>
      </c>
      <c r="I56" s="13" t="str">
        <f t="shared" si="1"/>
        <v/>
      </c>
    </row>
    <row r="57" spans="1:9" ht="44.1" customHeight="1" x14ac:dyDescent="0.25">
      <c r="A57" s="2" t="s">
        <v>26</v>
      </c>
      <c r="B57" s="2" t="s">
        <v>45</v>
      </c>
      <c r="C57" s="2" t="s">
        <v>13</v>
      </c>
      <c r="D57" s="2" t="s">
        <v>27</v>
      </c>
      <c r="E57" s="2" t="s">
        <v>16</v>
      </c>
      <c r="F57" s="3" t="s">
        <v>13</v>
      </c>
      <c r="G57" s="2" t="s">
        <v>28</v>
      </c>
      <c r="H57" s="12" t="s">
        <v>13</v>
      </c>
      <c r="I57" s="13" t="str">
        <f t="shared" si="1"/>
        <v/>
      </c>
    </row>
    <row r="58" spans="1:9" ht="44.1" customHeight="1" x14ac:dyDescent="0.25">
      <c r="A58" s="2" t="s">
        <v>29</v>
      </c>
      <c r="B58" s="2" t="s">
        <v>45</v>
      </c>
      <c r="C58" s="2" t="s">
        <v>13</v>
      </c>
      <c r="D58" s="2" t="s">
        <v>30</v>
      </c>
      <c r="E58" s="2" t="s">
        <v>16</v>
      </c>
      <c r="F58" s="3"/>
      <c r="G58" s="2" t="s">
        <v>31</v>
      </c>
      <c r="H58" s="12" t="s">
        <v>13</v>
      </c>
      <c r="I58" s="13" t="str">
        <f t="shared" si="1"/>
        <v/>
      </c>
    </row>
    <row r="59" spans="1:9" ht="44.1" customHeight="1" x14ac:dyDescent="0.25">
      <c r="A59" s="2" t="s">
        <v>32</v>
      </c>
      <c r="B59" s="2" t="s">
        <v>45</v>
      </c>
      <c r="C59" s="2" t="s">
        <v>13</v>
      </c>
      <c r="D59" s="2" t="s">
        <v>33</v>
      </c>
      <c r="E59" s="2" t="s">
        <v>16</v>
      </c>
      <c r="F59" s="3" t="s">
        <v>13</v>
      </c>
      <c r="G59" s="2" t="s">
        <v>34</v>
      </c>
      <c r="H59" s="12" t="s">
        <v>13</v>
      </c>
      <c r="I59" s="13" t="str">
        <f t="shared" si="1"/>
        <v/>
      </c>
    </row>
    <row r="60" spans="1:9" ht="44.1" customHeight="1" x14ac:dyDescent="0.25">
      <c r="A60" s="2" t="s">
        <v>35</v>
      </c>
      <c r="B60" s="2" t="s">
        <v>45</v>
      </c>
      <c r="C60" s="2" t="s">
        <v>13</v>
      </c>
      <c r="D60" s="2" t="s">
        <v>36</v>
      </c>
      <c r="E60" s="2" t="s">
        <v>16</v>
      </c>
      <c r="F60" s="3" t="s">
        <v>13</v>
      </c>
      <c r="G60" s="2" t="s">
        <v>37</v>
      </c>
      <c r="H60" s="12" t="s">
        <v>13</v>
      </c>
      <c r="I60" s="13" t="str">
        <f t="shared" si="1"/>
        <v/>
      </c>
    </row>
    <row r="61" spans="1:9" ht="44.1" customHeight="1" x14ac:dyDescent="0.25">
      <c r="A61" s="2" t="s">
        <v>38</v>
      </c>
      <c r="B61" s="2" t="s">
        <v>45</v>
      </c>
      <c r="C61" s="2" t="s">
        <v>13</v>
      </c>
      <c r="D61" s="2" t="s">
        <v>39</v>
      </c>
      <c r="E61" s="2" t="s">
        <v>16</v>
      </c>
      <c r="F61" s="3"/>
      <c r="G61" s="2" t="s">
        <v>40</v>
      </c>
      <c r="H61" s="12" t="s">
        <v>13</v>
      </c>
      <c r="I61" s="13" t="str">
        <f t="shared" si="1"/>
        <v/>
      </c>
    </row>
    <row r="62" spans="1:9" ht="44.1" customHeight="1" x14ac:dyDescent="0.25">
      <c r="A62" s="2" t="s">
        <v>9</v>
      </c>
      <c r="B62" s="2" t="s">
        <v>46</v>
      </c>
      <c r="C62" s="2"/>
      <c r="D62" s="2" t="s">
        <v>11</v>
      </c>
      <c r="E62" s="2" t="s">
        <v>16</v>
      </c>
      <c r="F62" s="3"/>
      <c r="G62" s="2" t="s">
        <v>12</v>
      </c>
      <c r="H62" s="12" t="s">
        <v>13</v>
      </c>
      <c r="I62" s="13" t="str">
        <f t="shared" si="1"/>
        <v/>
      </c>
    </row>
    <row r="63" spans="1:9" ht="44.1" customHeight="1" x14ac:dyDescent="0.25">
      <c r="A63" s="2" t="s">
        <v>14</v>
      </c>
      <c r="B63" s="2" t="s">
        <v>46</v>
      </c>
      <c r="C63" s="2" t="s">
        <v>13</v>
      </c>
      <c r="D63" s="2" t="s">
        <v>15</v>
      </c>
      <c r="E63" s="2" t="s">
        <v>16</v>
      </c>
      <c r="F63" s="3" t="s">
        <v>13</v>
      </c>
      <c r="G63" s="2" t="s">
        <v>17</v>
      </c>
      <c r="H63" s="12" t="s">
        <v>13</v>
      </c>
      <c r="I63" s="13" t="str">
        <f t="shared" si="1"/>
        <v/>
      </c>
    </row>
    <row r="64" spans="1:9" ht="44.1" customHeight="1" x14ac:dyDescent="0.25">
      <c r="A64" s="2" t="s">
        <v>18</v>
      </c>
      <c r="B64" s="2" t="s">
        <v>46</v>
      </c>
      <c r="C64" s="2" t="s">
        <v>13</v>
      </c>
      <c r="D64" s="2" t="s">
        <v>19</v>
      </c>
      <c r="E64" s="2" t="s">
        <v>16</v>
      </c>
      <c r="F64" s="3" t="s">
        <v>13</v>
      </c>
      <c r="G64" s="2" t="s">
        <v>17</v>
      </c>
      <c r="H64" s="12" t="s">
        <v>13</v>
      </c>
      <c r="I64" s="13" t="str">
        <f t="shared" si="1"/>
        <v/>
      </c>
    </row>
    <row r="65" spans="1:9" ht="44.1" customHeight="1" x14ac:dyDescent="0.25">
      <c r="A65" s="2" t="s">
        <v>20</v>
      </c>
      <c r="B65" s="2" t="s">
        <v>46</v>
      </c>
      <c r="C65" s="2" t="s">
        <v>13</v>
      </c>
      <c r="D65" s="2" t="s">
        <v>21</v>
      </c>
      <c r="E65" s="2" t="s">
        <v>16</v>
      </c>
      <c r="F65" s="3" t="s">
        <v>13</v>
      </c>
      <c r="G65" s="2" t="s">
        <v>22</v>
      </c>
      <c r="H65" s="12" t="s">
        <v>13</v>
      </c>
      <c r="I65" s="13" t="str">
        <f t="shared" si="1"/>
        <v/>
      </c>
    </row>
    <row r="66" spans="1:9" ht="44.1" customHeight="1" x14ac:dyDescent="0.25">
      <c r="A66" s="2" t="s">
        <v>23</v>
      </c>
      <c r="B66" s="2" t="s">
        <v>46</v>
      </c>
      <c r="C66" s="2" t="s">
        <v>13</v>
      </c>
      <c r="D66" s="2" t="s">
        <v>24</v>
      </c>
      <c r="E66" s="2" t="s">
        <v>16</v>
      </c>
      <c r="F66" s="3" t="s">
        <v>13</v>
      </c>
      <c r="G66" s="2" t="s">
        <v>25</v>
      </c>
      <c r="H66" s="12" t="s">
        <v>13</v>
      </c>
      <c r="I66" s="13" t="str">
        <f t="shared" ref="I66:I81" si="2">IF(OR(F66="",H66=""),"",F66*H66)</f>
        <v/>
      </c>
    </row>
    <row r="67" spans="1:9" ht="44.1" customHeight="1" x14ac:dyDescent="0.25">
      <c r="A67" s="2" t="s">
        <v>26</v>
      </c>
      <c r="B67" s="2" t="s">
        <v>46</v>
      </c>
      <c r="C67" s="2" t="s">
        <v>13</v>
      </c>
      <c r="D67" s="2" t="s">
        <v>27</v>
      </c>
      <c r="E67" s="2" t="s">
        <v>16</v>
      </c>
      <c r="F67" s="3"/>
      <c r="G67" s="2" t="s">
        <v>28</v>
      </c>
      <c r="H67" s="12" t="s">
        <v>13</v>
      </c>
      <c r="I67" s="13" t="str">
        <f t="shared" si="2"/>
        <v/>
      </c>
    </row>
    <row r="68" spans="1:9" ht="44.1" customHeight="1" x14ac:dyDescent="0.25">
      <c r="A68" s="2" t="s">
        <v>29</v>
      </c>
      <c r="B68" s="2" t="s">
        <v>46</v>
      </c>
      <c r="C68" s="2" t="s">
        <v>13</v>
      </c>
      <c r="D68" s="2" t="s">
        <v>30</v>
      </c>
      <c r="E68" s="2" t="s">
        <v>16</v>
      </c>
      <c r="F68" s="3"/>
      <c r="G68" s="2" t="s">
        <v>31</v>
      </c>
      <c r="H68" s="12" t="s">
        <v>13</v>
      </c>
      <c r="I68" s="13" t="str">
        <f t="shared" si="2"/>
        <v/>
      </c>
    </row>
    <row r="69" spans="1:9" ht="44.1" customHeight="1" x14ac:dyDescent="0.25">
      <c r="A69" s="2" t="s">
        <v>32</v>
      </c>
      <c r="B69" s="2" t="s">
        <v>46</v>
      </c>
      <c r="C69" s="2" t="s">
        <v>13</v>
      </c>
      <c r="D69" s="2" t="s">
        <v>33</v>
      </c>
      <c r="E69" s="2" t="s">
        <v>16</v>
      </c>
      <c r="F69" s="3" t="s">
        <v>13</v>
      </c>
      <c r="G69" s="2" t="s">
        <v>34</v>
      </c>
      <c r="H69" s="12" t="s">
        <v>13</v>
      </c>
      <c r="I69" s="13" t="str">
        <f t="shared" si="2"/>
        <v/>
      </c>
    </row>
    <row r="70" spans="1:9" ht="44.1" customHeight="1" x14ac:dyDescent="0.25">
      <c r="A70" s="2" t="s">
        <v>35</v>
      </c>
      <c r="B70" s="2" t="s">
        <v>46</v>
      </c>
      <c r="C70" s="2" t="s">
        <v>13</v>
      </c>
      <c r="D70" s="2" t="s">
        <v>36</v>
      </c>
      <c r="E70" s="2" t="s">
        <v>16</v>
      </c>
      <c r="F70" s="3" t="s">
        <v>13</v>
      </c>
      <c r="G70" s="2" t="s">
        <v>37</v>
      </c>
      <c r="H70" s="12" t="s">
        <v>13</v>
      </c>
      <c r="I70" s="13" t="str">
        <f t="shared" si="2"/>
        <v/>
      </c>
    </row>
    <row r="71" spans="1:9" ht="44.1" customHeight="1" x14ac:dyDescent="0.25">
      <c r="A71" s="2" t="s">
        <v>38</v>
      </c>
      <c r="B71" s="2" t="s">
        <v>46</v>
      </c>
      <c r="C71" s="2" t="s">
        <v>13</v>
      </c>
      <c r="D71" s="2" t="s">
        <v>39</v>
      </c>
      <c r="E71" s="2" t="s">
        <v>16</v>
      </c>
      <c r="F71" s="3"/>
      <c r="G71" s="2" t="s">
        <v>40</v>
      </c>
      <c r="H71" s="12" t="s">
        <v>13</v>
      </c>
      <c r="I71" s="13" t="str">
        <f t="shared" si="2"/>
        <v/>
      </c>
    </row>
    <row r="72" spans="1:9" ht="44.1" customHeight="1" x14ac:dyDescent="0.25">
      <c r="A72" s="2" t="s">
        <v>9</v>
      </c>
      <c r="B72" s="2" t="s">
        <v>47</v>
      </c>
      <c r="C72" s="2" t="s">
        <v>13</v>
      </c>
      <c r="D72" s="2" t="s">
        <v>11</v>
      </c>
      <c r="E72" s="2" t="s">
        <v>16</v>
      </c>
      <c r="F72" s="3" t="s">
        <v>13</v>
      </c>
      <c r="G72" s="2" t="s">
        <v>12</v>
      </c>
      <c r="H72" s="12" t="s">
        <v>13</v>
      </c>
      <c r="I72" s="13" t="str">
        <f t="shared" si="2"/>
        <v/>
      </c>
    </row>
    <row r="73" spans="1:9" ht="44.1" customHeight="1" x14ac:dyDescent="0.25">
      <c r="A73" s="2" t="s">
        <v>14</v>
      </c>
      <c r="B73" s="2" t="s">
        <v>47</v>
      </c>
      <c r="C73" s="2" t="s">
        <v>13</v>
      </c>
      <c r="D73" s="2" t="s">
        <v>15</v>
      </c>
      <c r="E73" s="2" t="s">
        <v>16</v>
      </c>
      <c r="F73" s="3" t="s">
        <v>13</v>
      </c>
      <c r="G73" s="2" t="s">
        <v>17</v>
      </c>
      <c r="H73" s="12" t="s">
        <v>13</v>
      </c>
      <c r="I73" s="13" t="str">
        <f t="shared" si="2"/>
        <v/>
      </c>
    </row>
    <row r="74" spans="1:9" ht="44.1" customHeight="1" x14ac:dyDescent="0.25">
      <c r="A74" s="2" t="s">
        <v>18</v>
      </c>
      <c r="B74" s="2" t="s">
        <v>47</v>
      </c>
      <c r="C74" s="2" t="s">
        <v>13</v>
      </c>
      <c r="D74" s="2" t="s">
        <v>19</v>
      </c>
      <c r="E74" s="2" t="s">
        <v>16</v>
      </c>
      <c r="F74" s="3" t="s">
        <v>13</v>
      </c>
      <c r="G74" s="2" t="s">
        <v>17</v>
      </c>
      <c r="H74" s="12" t="s">
        <v>13</v>
      </c>
      <c r="I74" s="13" t="str">
        <f t="shared" si="2"/>
        <v/>
      </c>
    </row>
    <row r="75" spans="1:9" ht="44.1" customHeight="1" x14ac:dyDescent="0.25">
      <c r="A75" s="2" t="s">
        <v>20</v>
      </c>
      <c r="B75" s="2" t="s">
        <v>47</v>
      </c>
      <c r="C75" s="2" t="s">
        <v>13</v>
      </c>
      <c r="D75" s="2" t="s">
        <v>21</v>
      </c>
      <c r="E75" s="2" t="s">
        <v>16</v>
      </c>
      <c r="F75" s="3" t="s">
        <v>13</v>
      </c>
      <c r="G75" s="2" t="s">
        <v>22</v>
      </c>
      <c r="H75" s="12" t="s">
        <v>13</v>
      </c>
      <c r="I75" s="13" t="str">
        <f t="shared" si="2"/>
        <v/>
      </c>
    </row>
    <row r="76" spans="1:9" ht="44.1" customHeight="1" x14ac:dyDescent="0.25">
      <c r="A76" s="2" t="s">
        <v>23</v>
      </c>
      <c r="B76" s="2" t="s">
        <v>47</v>
      </c>
      <c r="C76" s="2" t="s">
        <v>13</v>
      </c>
      <c r="D76" s="2" t="s">
        <v>24</v>
      </c>
      <c r="E76" s="2" t="s">
        <v>16</v>
      </c>
      <c r="F76" s="3" t="s">
        <v>13</v>
      </c>
      <c r="G76" s="2" t="s">
        <v>25</v>
      </c>
      <c r="H76" s="12" t="s">
        <v>13</v>
      </c>
      <c r="I76" s="13" t="str">
        <f t="shared" si="2"/>
        <v/>
      </c>
    </row>
    <row r="77" spans="1:9" ht="44.1" customHeight="1" x14ac:dyDescent="0.25">
      <c r="A77" s="2" t="s">
        <v>26</v>
      </c>
      <c r="B77" s="2" t="s">
        <v>47</v>
      </c>
      <c r="C77" s="2" t="s">
        <v>13</v>
      </c>
      <c r="D77" s="2" t="s">
        <v>27</v>
      </c>
      <c r="E77" s="2" t="s">
        <v>16</v>
      </c>
      <c r="F77" s="3" t="s">
        <v>13</v>
      </c>
      <c r="G77" s="2" t="s">
        <v>28</v>
      </c>
      <c r="H77" s="12" t="s">
        <v>13</v>
      </c>
      <c r="I77" s="13" t="str">
        <f t="shared" si="2"/>
        <v/>
      </c>
    </row>
    <row r="78" spans="1:9" ht="44.1" customHeight="1" x14ac:dyDescent="0.25">
      <c r="A78" s="2" t="s">
        <v>29</v>
      </c>
      <c r="B78" s="2" t="s">
        <v>47</v>
      </c>
      <c r="C78" s="2" t="s">
        <v>13</v>
      </c>
      <c r="D78" s="2" t="s">
        <v>30</v>
      </c>
      <c r="E78" s="2" t="s">
        <v>16</v>
      </c>
      <c r="F78" s="3" t="s">
        <v>13</v>
      </c>
      <c r="G78" s="2" t="s">
        <v>31</v>
      </c>
      <c r="H78" s="12" t="s">
        <v>13</v>
      </c>
      <c r="I78" s="13" t="str">
        <f t="shared" si="2"/>
        <v/>
      </c>
    </row>
    <row r="79" spans="1:9" ht="44.1" customHeight="1" x14ac:dyDescent="0.25">
      <c r="A79" s="2" t="s">
        <v>32</v>
      </c>
      <c r="B79" s="2" t="s">
        <v>47</v>
      </c>
      <c r="C79" s="2" t="s">
        <v>13</v>
      </c>
      <c r="D79" s="2" t="s">
        <v>33</v>
      </c>
      <c r="E79" s="2" t="s">
        <v>16</v>
      </c>
      <c r="F79" s="3" t="s">
        <v>13</v>
      </c>
      <c r="G79" s="2" t="s">
        <v>34</v>
      </c>
      <c r="H79" s="12" t="s">
        <v>13</v>
      </c>
      <c r="I79" s="13" t="str">
        <f t="shared" si="2"/>
        <v/>
      </c>
    </row>
    <row r="80" spans="1:9" ht="44.1" customHeight="1" x14ac:dyDescent="0.25">
      <c r="A80" s="2" t="s">
        <v>35</v>
      </c>
      <c r="B80" s="2" t="s">
        <v>47</v>
      </c>
      <c r="C80" s="2" t="s">
        <v>13</v>
      </c>
      <c r="D80" s="2" t="s">
        <v>36</v>
      </c>
      <c r="E80" s="2" t="s">
        <v>16</v>
      </c>
      <c r="F80" s="3" t="s">
        <v>13</v>
      </c>
      <c r="G80" s="2" t="s">
        <v>37</v>
      </c>
      <c r="H80" s="12" t="s">
        <v>13</v>
      </c>
      <c r="I80" s="13" t="str">
        <f t="shared" si="2"/>
        <v/>
      </c>
    </row>
    <row r="81" spans="1:9" ht="44.1" customHeight="1" x14ac:dyDescent="0.25">
      <c r="A81" s="2" t="s">
        <v>38</v>
      </c>
      <c r="B81" s="2" t="s">
        <v>47</v>
      </c>
      <c r="C81" s="2" t="s">
        <v>13</v>
      </c>
      <c r="D81" s="2" t="s">
        <v>39</v>
      </c>
      <c r="E81" s="2" t="s">
        <v>16</v>
      </c>
      <c r="F81" s="3"/>
      <c r="G81" s="2" t="s">
        <v>40</v>
      </c>
      <c r="H81" s="12" t="s">
        <v>13</v>
      </c>
      <c r="I81" s="13" t="str">
        <f t="shared" si="2"/>
        <v/>
      </c>
    </row>
    <row r="82" spans="1:9" x14ac:dyDescent="0.25">
      <c r="H82" s="14"/>
      <c r="I82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opLeftCell="A4" workbookViewId="0">
      <selection activeCell="B15" sqref="B15"/>
    </sheetView>
  </sheetViews>
  <sheetFormatPr defaultRowHeight="15" x14ac:dyDescent="0.25"/>
  <cols>
    <col min="1" max="1" width="26" customWidth="1"/>
    <col min="2" max="2" width="102" customWidth="1"/>
  </cols>
  <sheetData>
    <row r="1" spans="1:8" ht="32.1" customHeight="1" x14ac:dyDescent="0.3">
      <c r="A1" s="15" t="s">
        <v>48</v>
      </c>
      <c r="B1" s="15"/>
      <c r="C1" s="15"/>
      <c r="D1" s="15"/>
      <c r="E1" s="15"/>
      <c r="F1" s="15"/>
      <c r="G1" s="15"/>
      <c r="H1" s="15"/>
    </row>
    <row r="3" spans="1:8" ht="30" x14ac:dyDescent="0.25">
      <c r="A3" s="5" t="s">
        <v>49</v>
      </c>
      <c r="B3" s="2" t="s">
        <v>257</v>
      </c>
    </row>
    <row r="4" spans="1:8" ht="30" x14ac:dyDescent="0.25">
      <c r="A4" s="5" t="s">
        <v>50</v>
      </c>
      <c r="B4" s="2" t="s">
        <v>51</v>
      </c>
    </row>
    <row r="5" spans="1:8" ht="30" x14ac:dyDescent="0.25">
      <c r="A5" s="5" t="s">
        <v>52</v>
      </c>
      <c r="B5" s="2" t="s">
        <v>53</v>
      </c>
    </row>
    <row r="6" spans="1:8" x14ac:dyDescent="0.25">
      <c r="A6" s="2"/>
    </row>
    <row r="7" spans="1:8" ht="75" x14ac:dyDescent="0.25">
      <c r="A7" s="5" t="s">
        <v>54</v>
      </c>
      <c r="B7" s="2" t="s">
        <v>55</v>
      </c>
    </row>
    <row r="8" spans="1:8" ht="45" x14ac:dyDescent="0.25">
      <c r="A8" s="5" t="s">
        <v>56</v>
      </c>
      <c r="B8" s="2" t="s">
        <v>57</v>
      </c>
    </row>
    <row r="9" spans="1:8" ht="30" x14ac:dyDescent="0.25">
      <c r="A9" s="5" t="s">
        <v>58</v>
      </c>
      <c r="B9" s="2" t="s">
        <v>59</v>
      </c>
    </row>
    <row r="10" spans="1:8" ht="30" x14ac:dyDescent="0.25">
      <c r="A10" s="5" t="s">
        <v>60</v>
      </c>
      <c r="B10" s="2" t="s">
        <v>61</v>
      </c>
    </row>
    <row r="11" spans="1:8" ht="45" x14ac:dyDescent="0.25">
      <c r="A11" s="5" t="s">
        <v>62</v>
      </c>
      <c r="B11" s="2" t="s">
        <v>63</v>
      </c>
    </row>
    <row r="12" spans="1:8" x14ac:dyDescent="0.25">
      <c r="A12" s="5"/>
      <c r="B12" s="2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sqref="A1:F1"/>
    </sheetView>
  </sheetViews>
  <sheetFormatPr defaultRowHeight="15" x14ac:dyDescent="0.25"/>
  <cols>
    <col min="1" max="1" width="9" customWidth="1"/>
    <col min="2" max="2" width="31" customWidth="1"/>
    <col min="3" max="3" width="25" customWidth="1"/>
    <col min="4" max="4" width="18" customWidth="1"/>
    <col min="5" max="5" width="30" customWidth="1"/>
    <col min="6" max="6" width="44" customWidth="1"/>
  </cols>
  <sheetData>
    <row r="1" spans="1:6" ht="32.1" customHeight="1" x14ac:dyDescent="0.3">
      <c r="A1" s="15" t="s">
        <v>64</v>
      </c>
      <c r="B1" s="15"/>
      <c r="C1" s="15"/>
      <c r="D1" s="15"/>
      <c r="E1" s="15"/>
      <c r="F1" s="15"/>
    </row>
    <row r="3" spans="1:6" ht="27.95" customHeight="1" x14ac:dyDescent="0.25">
      <c r="A3" s="6" t="s">
        <v>65</v>
      </c>
      <c r="B3" s="6" t="s">
        <v>66</v>
      </c>
      <c r="C3" s="6" t="s">
        <v>67</v>
      </c>
      <c r="D3" s="6" t="s">
        <v>68</v>
      </c>
      <c r="E3" s="6" t="s">
        <v>69</v>
      </c>
      <c r="F3" s="6" t="s">
        <v>70</v>
      </c>
    </row>
    <row r="4" spans="1:6" ht="60" x14ac:dyDescent="0.25">
      <c r="A4" s="2" t="s">
        <v>71</v>
      </c>
      <c r="B4" s="2" t="s">
        <v>10</v>
      </c>
      <c r="C4" s="4" t="e">
        <f>IF(OR(COUNT('Cost Breakdown (No Values)'!$F$2:$F$11)&lt;10,COUNTIFS('Cost Breakdown (No Values)'!$F$2:$F$11,"&gt;0",'Cost Breakdown (No Values)'!$H$2:$H$11,"&gt;=0",'Cost Breakdown (No Values)'!$H$2:$H$11,"&lt;&gt;")&lt;COUNTIF('Cost Breakdown (No Values)'!$F$2:$F$11,"&gt;0"),COUNT(#REF!)&lt;6,COUNTIFS(#REF!,"&gt;0",#REF!,"&gt;=0",#REF!,"&lt;&gt;")&lt;COUNTIF(#REF!,"&gt;0")),"INCOMPLETE",SUM('Cost Breakdown (No Values)'!$I$2:$I$11)+SUM(#REF!))</f>
        <v>#REF!</v>
      </c>
      <c r="D4" s="2">
        <v>3</v>
      </c>
      <c r="E4" s="4" t="str">
        <f t="shared" ref="E4:E11" si="0">IF(ISNUMBER(C4),C4*D4,"INCOMPLETE")</f>
        <v>INCOMPLETE</v>
      </c>
      <c r="F4" s="2" t="s">
        <v>72</v>
      </c>
    </row>
    <row r="5" spans="1:6" ht="60" x14ac:dyDescent="0.25">
      <c r="A5" s="2" t="s">
        <v>73</v>
      </c>
      <c r="B5" s="2" t="s">
        <v>41</v>
      </c>
      <c r="C5" s="4" t="e">
        <f>IF(OR(COUNT('Cost Breakdown (No Values)'!$F$12:$F$21)&lt;10,COUNTIFS('Cost Breakdown (No Values)'!$F$12:$F$21,"&gt;0",'Cost Breakdown (No Values)'!$H$12:$H$21,"&gt;=0",'Cost Breakdown (No Values)'!$H$12:$H$21,"&lt;&gt;")&lt;COUNTIF('Cost Breakdown (No Values)'!$F$12:$F$21,"&gt;0"),COUNT(#REF!)&lt;6,COUNTIFS(#REF!,"&gt;0",#REF!,"&gt;=0",#REF!,"&lt;&gt;")&lt;COUNTIF(#REF!,"&gt;0")),"INCOMPLETE",SUM('Cost Breakdown (No Values)'!$I$12:$I$21)+SUM(#REF!))</f>
        <v>#REF!</v>
      </c>
      <c r="D5" s="2">
        <v>3</v>
      </c>
      <c r="E5" s="4" t="str">
        <f t="shared" si="0"/>
        <v>INCOMPLETE</v>
      </c>
      <c r="F5" s="2" t="s">
        <v>72</v>
      </c>
    </row>
    <row r="6" spans="1:6" ht="60" x14ac:dyDescent="0.25">
      <c r="A6" s="2" t="s">
        <v>74</v>
      </c>
      <c r="B6" s="2" t="s">
        <v>42</v>
      </c>
      <c r="C6" s="4" t="e">
        <f>IF(OR(COUNT('Cost Breakdown (No Values)'!$F$22:$F$31)&lt;10,COUNTIFS('Cost Breakdown (No Values)'!$F$22:$F$31,"&gt;0",'Cost Breakdown (No Values)'!$H$22:$H$31,"&gt;=0",'Cost Breakdown (No Values)'!$H$22:$H$31,"&lt;&gt;")&lt;COUNTIF('Cost Breakdown (No Values)'!$F$22:$F$31,"&gt;0"),COUNT(#REF!)&lt;6,COUNTIFS(#REF!,"&gt;0",#REF!,"&gt;=0",#REF!,"&lt;&gt;")&lt;COUNTIF(#REF!,"&gt;0")),"INCOMPLETE",SUM('Cost Breakdown (No Values)'!$I$22:$I$31)+SUM(#REF!))</f>
        <v>#REF!</v>
      </c>
      <c r="D6" s="2">
        <v>3</v>
      </c>
      <c r="E6" s="4" t="str">
        <f t="shared" si="0"/>
        <v>INCOMPLETE</v>
      </c>
      <c r="F6" s="2" t="s">
        <v>72</v>
      </c>
    </row>
    <row r="7" spans="1:6" ht="60" x14ac:dyDescent="0.25">
      <c r="A7" s="2" t="s">
        <v>75</v>
      </c>
      <c r="B7" s="2" t="s">
        <v>43</v>
      </c>
      <c r="C7" s="4" t="e">
        <f>IF(OR(COUNT('Cost Breakdown (No Values)'!$F$32:$F$41)&lt;10,COUNTIFS('Cost Breakdown (No Values)'!$F$32:$F$41,"&gt;0",'Cost Breakdown (No Values)'!$H$32:$H$41,"&gt;=0",'Cost Breakdown (No Values)'!$H$32:$H$41,"&lt;&gt;")&lt;COUNTIF('Cost Breakdown (No Values)'!$F$32:$F$41,"&gt;0"),COUNT(#REF!)&lt;6,COUNTIFS(#REF!,"&gt;0",#REF!,"&gt;=0",#REF!,"&lt;&gt;")&lt;COUNTIF(#REF!,"&gt;0")),"INCOMPLETE",SUM('Cost Breakdown (No Values)'!$I$32:$I$41)+SUM(#REF!))</f>
        <v>#REF!</v>
      </c>
      <c r="D7" s="2">
        <v>3</v>
      </c>
      <c r="E7" s="4" t="str">
        <f t="shared" si="0"/>
        <v>INCOMPLETE</v>
      </c>
      <c r="F7" s="2" t="s">
        <v>72</v>
      </c>
    </row>
    <row r="8" spans="1:6" ht="60" x14ac:dyDescent="0.25">
      <c r="A8" s="2" t="s">
        <v>76</v>
      </c>
      <c r="B8" s="2" t="s">
        <v>44</v>
      </c>
      <c r="C8" s="4" t="e">
        <f>IF(OR(COUNT('Cost Breakdown (No Values)'!$F$42:$F$51)&lt;10,COUNTIFS('Cost Breakdown (No Values)'!$F$42:$F$51,"&gt;0",'Cost Breakdown (No Values)'!$H$42:$H$51,"&gt;=0",'Cost Breakdown (No Values)'!$H$42:$H$51,"&lt;&gt;")&lt;COUNTIF('Cost Breakdown (No Values)'!$F$42:$F$51,"&gt;0"),COUNT(#REF!)&lt;6,COUNTIFS(#REF!,"&gt;0",#REF!,"&gt;=0",#REF!,"&lt;&gt;")&lt;COUNTIF(#REF!,"&gt;0")),"INCOMPLETE",SUM('Cost Breakdown (No Values)'!$I$42:$I$51)+SUM(#REF!))</f>
        <v>#REF!</v>
      </c>
      <c r="D8" s="2">
        <v>3</v>
      </c>
      <c r="E8" s="4" t="str">
        <f t="shared" si="0"/>
        <v>INCOMPLETE</v>
      </c>
      <c r="F8" s="2" t="s">
        <v>72</v>
      </c>
    </row>
    <row r="9" spans="1:6" ht="60" x14ac:dyDescent="0.25">
      <c r="A9" s="2" t="s">
        <v>77</v>
      </c>
      <c r="B9" s="2" t="s">
        <v>45</v>
      </c>
      <c r="C9" s="4" t="e">
        <f>IF(OR(COUNT('Cost Breakdown (No Values)'!$F$52:$F$61)&lt;10,COUNTIFS('Cost Breakdown (No Values)'!$F$52:$F$61,"&gt;0",'Cost Breakdown (No Values)'!$H$52:$H$61,"&gt;=0",'Cost Breakdown (No Values)'!$H$52:$H$61,"&lt;&gt;")&lt;COUNTIF('Cost Breakdown (No Values)'!$F$52:$F$61,"&gt;0"),COUNT(#REF!)&lt;6,COUNTIFS(#REF!,"&gt;0",#REF!,"&gt;=0",#REF!,"&lt;&gt;")&lt;COUNTIF(#REF!,"&gt;0")),"INCOMPLETE",SUM('Cost Breakdown (No Values)'!$I$52:$I$61)+SUM(#REF!))</f>
        <v>#REF!</v>
      </c>
      <c r="D9" s="2">
        <v>3</v>
      </c>
      <c r="E9" s="4" t="str">
        <f t="shared" si="0"/>
        <v>INCOMPLETE</v>
      </c>
      <c r="F9" s="2" t="s">
        <v>72</v>
      </c>
    </row>
    <row r="10" spans="1:6" ht="60" x14ac:dyDescent="0.25">
      <c r="A10" s="2" t="s">
        <v>78</v>
      </c>
      <c r="B10" s="2" t="s">
        <v>46</v>
      </c>
      <c r="C10" s="4" t="e">
        <f>IF(OR(COUNT('Cost Breakdown (No Values)'!$F$62:$F$71)&lt;10,COUNTIFS('Cost Breakdown (No Values)'!$F$62:$F$71,"&gt;0",'Cost Breakdown (No Values)'!$H$62:$H$71,"&gt;=0",'Cost Breakdown (No Values)'!$H$62:$H$71,"&lt;&gt;")&lt;COUNTIF('Cost Breakdown (No Values)'!$F$62:$F$71,"&gt;0"),COUNT(#REF!)&lt;6,COUNTIFS(#REF!,"&gt;0",#REF!,"&gt;=0",#REF!,"&lt;&gt;")&lt;COUNTIF(#REF!,"&gt;0")),"INCOMPLETE",SUM('Cost Breakdown (No Values)'!$I$62:$I$71)+SUM(#REF!))</f>
        <v>#REF!</v>
      </c>
      <c r="D10" s="2">
        <v>3</v>
      </c>
      <c r="E10" s="4" t="str">
        <f t="shared" si="0"/>
        <v>INCOMPLETE</v>
      </c>
      <c r="F10" s="2" t="s">
        <v>72</v>
      </c>
    </row>
    <row r="11" spans="1:6" ht="60" x14ac:dyDescent="0.25">
      <c r="A11" s="2" t="s">
        <v>79</v>
      </c>
      <c r="B11" s="2" t="s">
        <v>47</v>
      </c>
      <c r="C11" s="4" t="e">
        <f>IF(OR(COUNT('Cost Breakdown (No Values)'!$F$72:$F$81)&lt;10,COUNTIFS('Cost Breakdown (No Values)'!$F$72:$F$81,"&gt;0",'Cost Breakdown (No Values)'!$H$72:$H$81,"&gt;=0",'Cost Breakdown (No Values)'!$H$72:$H$81,"&lt;&gt;")&lt;COUNTIF('Cost Breakdown (No Values)'!$F$72:$F$81,"&gt;0"),COUNT(#REF!)&lt;6,COUNTIFS(#REF!,"&gt;0",#REF!,"&gt;=0",#REF!,"&lt;&gt;")&lt;COUNTIF(#REF!,"&gt;0")),"INCOMPLETE",SUM('Cost Breakdown (No Values)'!$I$72:$I$81)+SUM(#REF!))</f>
        <v>#REF!</v>
      </c>
      <c r="D11" s="2">
        <v>3</v>
      </c>
      <c r="E11" s="4" t="str">
        <f t="shared" si="0"/>
        <v>INCOMPLETE</v>
      </c>
      <c r="F11" s="2" t="s">
        <v>72</v>
      </c>
    </row>
    <row r="12" spans="1:6" ht="45" x14ac:dyDescent="0.25">
      <c r="A12" s="2"/>
      <c r="B12" s="5" t="s">
        <v>80</v>
      </c>
      <c r="C12" s="7" t="str">
        <f>IF(COUNT(C4:C11)&lt;8,"INCOMPLETE",SUM(C4:C11))</f>
        <v>INCOMPLETE</v>
      </c>
      <c r="D12" s="5"/>
      <c r="E12" s="7" t="str">
        <f>IF(COUNT(E4:E11)&lt;8,"INCOMPLETE",SUM(E4:E11))</f>
        <v>INCOMPLETE</v>
      </c>
      <c r="F12" s="2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"/>
  <sheetViews>
    <sheetView workbookViewId="0">
      <selection sqref="A1:J1"/>
    </sheetView>
  </sheetViews>
  <sheetFormatPr defaultRowHeight="15" x14ac:dyDescent="0.25"/>
  <cols>
    <col min="1" max="1" width="8" customWidth="1"/>
    <col min="2" max="2" width="34" customWidth="1"/>
    <col min="3" max="3" width="52" customWidth="1"/>
    <col min="4" max="4" width="23" customWidth="1"/>
    <col min="5" max="6" width="20" customWidth="1"/>
    <col min="7" max="7" width="23" customWidth="1"/>
    <col min="8" max="8" width="32" customWidth="1"/>
    <col min="9" max="9" width="23" customWidth="1"/>
    <col min="10" max="10" width="28" customWidth="1"/>
  </cols>
  <sheetData>
    <row r="1" spans="1:10" ht="32.1" customHeight="1" x14ac:dyDescent="0.3">
      <c r="A1" s="15" t="s">
        <v>81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7.95" customHeight="1" x14ac:dyDescent="0.25">
      <c r="A3" s="6" t="s">
        <v>65</v>
      </c>
      <c r="B3" s="6" t="s">
        <v>82</v>
      </c>
      <c r="C3" s="6" t="s">
        <v>83</v>
      </c>
      <c r="D3" s="6" t="s">
        <v>84</v>
      </c>
      <c r="E3" s="6" t="s">
        <v>85</v>
      </c>
      <c r="F3" s="6" t="s">
        <v>86</v>
      </c>
      <c r="G3" s="6" t="s">
        <v>87</v>
      </c>
      <c r="H3" s="6" t="s">
        <v>88</v>
      </c>
      <c r="I3" s="6" t="s">
        <v>89</v>
      </c>
      <c r="J3" s="6" t="s">
        <v>90</v>
      </c>
    </row>
    <row r="4" spans="1:10" ht="30" x14ac:dyDescent="0.25">
      <c r="A4" s="2" t="s">
        <v>91</v>
      </c>
      <c r="B4" s="2" t="s">
        <v>92</v>
      </c>
      <c r="C4" s="2" t="s">
        <v>93</v>
      </c>
      <c r="D4" s="2" t="s">
        <v>94</v>
      </c>
      <c r="E4" s="4"/>
      <c r="F4" s="2"/>
      <c r="G4" s="4" t="str">
        <f t="shared" ref="G4:G13" si="0">IF(OR(E4="",F4=""),"",E4*F4)</f>
        <v/>
      </c>
      <c r="H4" s="2" t="s">
        <v>95</v>
      </c>
      <c r="I4" s="2"/>
      <c r="J4" s="2"/>
    </row>
    <row r="5" spans="1:10" ht="30" x14ac:dyDescent="0.25">
      <c r="A5" s="2" t="s">
        <v>96</v>
      </c>
      <c r="B5" s="2" t="s">
        <v>97</v>
      </c>
      <c r="C5" s="2" t="s">
        <v>98</v>
      </c>
      <c r="D5" s="2" t="s">
        <v>94</v>
      </c>
      <c r="E5" s="4"/>
      <c r="F5" s="2"/>
      <c r="G5" s="4" t="str">
        <f t="shared" si="0"/>
        <v/>
      </c>
      <c r="H5" s="2" t="s">
        <v>95</v>
      </c>
      <c r="I5" s="2"/>
      <c r="J5" s="2"/>
    </row>
    <row r="6" spans="1:10" ht="30" x14ac:dyDescent="0.25">
      <c r="A6" s="2" t="s">
        <v>99</v>
      </c>
      <c r="B6" s="2" t="s">
        <v>100</v>
      </c>
      <c r="C6" s="2" t="s">
        <v>101</v>
      </c>
      <c r="D6" s="2" t="s">
        <v>102</v>
      </c>
      <c r="E6" s="4"/>
      <c r="F6" s="2"/>
      <c r="G6" s="4" t="str">
        <f t="shared" si="0"/>
        <v/>
      </c>
      <c r="H6" s="2" t="s">
        <v>95</v>
      </c>
      <c r="I6" s="2"/>
      <c r="J6" s="2"/>
    </row>
    <row r="7" spans="1:10" ht="30" x14ac:dyDescent="0.25">
      <c r="A7" s="2" t="s">
        <v>103</v>
      </c>
      <c r="B7" s="2" t="s">
        <v>104</v>
      </c>
      <c r="C7" s="2" t="s">
        <v>105</v>
      </c>
      <c r="D7" s="2" t="s">
        <v>102</v>
      </c>
      <c r="E7" s="4"/>
      <c r="F7" s="2"/>
      <c r="G7" s="4" t="str">
        <f t="shared" si="0"/>
        <v/>
      </c>
      <c r="H7" s="2" t="s">
        <v>95</v>
      </c>
      <c r="I7" s="2"/>
      <c r="J7" s="2"/>
    </row>
    <row r="8" spans="1:10" ht="30" x14ac:dyDescent="0.25">
      <c r="A8" s="2" t="s">
        <v>106</v>
      </c>
      <c r="B8" s="2" t="s">
        <v>107</v>
      </c>
      <c r="C8" s="2" t="s">
        <v>108</v>
      </c>
      <c r="D8" s="2" t="s">
        <v>109</v>
      </c>
      <c r="E8" s="4"/>
      <c r="F8" s="2"/>
      <c r="G8" s="4" t="str">
        <f t="shared" si="0"/>
        <v/>
      </c>
      <c r="H8" s="2" t="s">
        <v>95</v>
      </c>
      <c r="I8" s="2"/>
      <c r="J8" s="2"/>
    </row>
    <row r="9" spans="1:10" ht="30" x14ac:dyDescent="0.25">
      <c r="A9" s="2" t="s">
        <v>110</v>
      </c>
      <c r="B9" s="2" t="s">
        <v>111</v>
      </c>
      <c r="C9" s="2" t="s">
        <v>112</v>
      </c>
      <c r="D9" s="2" t="s">
        <v>37</v>
      </c>
      <c r="E9" s="4"/>
      <c r="F9" s="2"/>
      <c r="G9" s="4" t="str">
        <f t="shared" si="0"/>
        <v/>
      </c>
      <c r="H9" s="2" t="s">
        <v>95</v>
      </c>
      <c r="I9" s="2"/>
      <c r="J9" s="2"/>
    </row>
    <row r="10" spans="1:10" ht="60" x14ac:dyDescent="0.25">
      <c r="A10" s="2" t="s">
        <v>113</v>
      </c>
      <c r="B10" s="2" t="s">
        <v>114</v>
      </c>
      <c r="C10" s="2" t="s">
        <v>115</v>
      </c>
      <c r="D10" s="2" t="s">
        <v>116</v>
      </c>
      <c r="E10" s="4"/>
      <c r="F10" s="2"/>
      <c r="G10" s="4" t="str">
        <f t="shared" si="0"/>
        <v/>
      </c>
      <c r="H10" s="2" t="s">
        <v>117</v>
      </c>
      <c r="I10" s="2"/>
      <c r="J10" s="2"/>
    </row>
    <row r="11" spans="1:10" ht="30" x14ac:dyDescent="0.25">
      <c r="A11" s="2" t="s">
        <v>118</v>
      </c>
      <c r="B11" s="2" t="s">
        <v>119</v>
      </c>
      <c r="C11" s="2" t="s">
        <v>120</v>
      </c>
      <c r="D11" s="2" t="s">
        <v>121</v>
      </c>
      <c r="E11" s="4"/>
      <c r="F11" s="2"/>
      <c r="G11" s="4" t="str">
        <f t="shared" si="0"/>
        <v/>
      </c>
      <c r="H11" s="2" t="s">
        <v>95</v>
      </c>
      <c r="I11" s="2"/>
      <c r="J11" s="2"/>
    </row>
    <row r="12" spans="1:10" ht="30" x14ac:dyDescent="0.25">
      <c r="A12" s="2" t="s">
        <v>122</v>
      </c>
      <c r="B12" s="2" t="s">
        <v>123</v>
      </c>
      <c r="C12" s="2" t="s">
        <v>124</v>
      </c>
      <c r="D12" s="2" t="s">
        <v>31</v>
      </c>
      <c r="E12" s="4"/>
      <c r="F12" s="2"/>
      <c r="G12" s="4" t="str">
        <f t="shared" si="0"/>
        <v/>
      </c>
      <c r="H12" s="2" t="s">
        <v>95</v>
      </c>
      <c r="I12" s="2"/>
      <c r="J12" s="2"/>
    </row>
    <row r="13" spans="1:10" ht="30" x14ac:dyDescent="0.25">
      <c r="A13" s="2" t="s">
        <v>125</v>
      </c>
      <c r="B13" s="2" t="s">
        <v>126</v>
      </c>
      <c r="C13" s="2" t="s">
        <v>127</v>
      </c>
      <c r="D13" s="2" t="s">
        <v>128</v>
      </c>
      <c r="E13" s="4"/>
      <c r="F13" s="2"/>
      <c r="G13" s="4" t="str">
        <f t="shared" si="0"/>
        <v/>
      </c>
      <c r="H13" s="2" t="s">
        <v>95</v>
      </c>
      <c r="I13" s="2"/>
      <c r="J13" s="2"/>
    </row>
    <row r="14" spans="1:10" ht="30" x14ac:dyDescent="0.25">
      <c r="A14" s="2"/>
      <c r="B14" s="2"/>
      <c r="C14" s="2" t="s">
        <v>129</v>
      </c>
      <c r="D14" s="2"/>
      <c r="E14" s="2"/>
      <c r="F14" s="2"/>
      <c r="G14" s="4">
        <f>SUM(G4:G13)</f>
        <v>0</v>
      </c>
      <c r="H14" s="2"/>
      <c r="I14" s="2"/>
      <c r="J14" s="2"/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selection sqref="A1:G1"/>
    </sheetView>
  </sheetViews>
  <sheetFormatPr defaultRowHeight="15" x14ac:dyDescent="0.25"/>
  <cols>
    <col min="1" max="1" width="60" customWidth="1"/>
    <col min="2" max="2" width="24" customWidth="1"/>
    <col min="3" max="3" width="100" customWidth="1"/>
    <col min="4" max="4" width="20" customWidth="1"/>
  </cols>
  <sheetData>
    <row r="1" spans="1:7" ht="32.1" customHeight="1" x14ac:dyDescent="0.3">
      <c r="A1" s="15" t="s">
        <v>130</v>
      </c>
      <c r="B1" s="15"/>
      <c r="C1" s="15"/>
      <c r="D1" s="15"/>
      <c r="E1" s="15"/>
      <c r="F1" s="15"/>
      <c r="G1" s="15"/>
    </row>
    <row r="3" spans="1:7" ht="27.95" customHeight="1" x14ac:dyDescent="0.25">
      <c r="A3" s="6" t="s">
        <v>131</v>
      </c>
      <c r="B3" s="6" t="s">
        <v>132</v>
      </c>
      <c r="C3" s="6" t="s">
        <v>133</v>
      </c>
      <c r="D3" s="6" t="s">
        <v>134</v>
      </c>
    </row>
    <row r="4" spans="1:7" x14ac:dyDescent="0.25">
      <c r="A4" s="2" t="s">
        <v>135</v>
      </c>
      <c r="B4" s="2">
        <v>128</v>
      </c>
      <c r="C4" s="2" t="s">
        <v>136</v>
      </c>
      <c r="D4" s="2" t="s">
        <v>137</v>
      </c>
    </row>
    <row r="5" spans="1:7" ht="30" x14ac:dyDescent="0.25">
      <c r="A5" s="2" t="s">
        <v>138</v>
      </c>
      <c r="B5" s="2">
        <f>COUNT('Cost Breakdown (No Values)'!F2:F81)+COUNT(#REF!)</f>
        <v>1</v>
      </c>
      <c r="C5" s="2" t="s">
        <v>139</v>
      </c>
      <c r="D5" s="2" t="s">
        <v>137</v>
      </c>
    </row>
    <row r="6" spans="1:7" x14ac:dyDescent="0.25">
      <c r="A6" s="2" t="s">
        <v>140</v>
      </c>
      <c r="B6" s="2" t="e">
        <f>COUNTIFS('Cost Breakdown (No Values)'!F2:F81,"&gt;0",'Cost Breakdown (No Values)'!H2:H81,"&gt;=0",'Cost Breakdown (No Values)'!H2:H81,"&lt;&gt;")+COUNTIFS(#REF!,"&gt;0",#REF!,"&gt;=0",#REF!,"&lt;&gt;")</f>
        <v>#REF!</v>
      </c>
      <c r="C6" s="2" t="s">
        <v>141</v>
      </c>
      <c r="D6" s="2" t="s">
        <v>142</v>
      </c>
    </row>
    <row r="7" spans="1:7" x14ac:dyDescent="0.25">
      <c r="A7" s="2" t="s">
        <v>143</v>
      </c>
      <c r="B7" s="2" t="e">
        <f>COUNTIF('Cost Breakdown (No Values)'!F2:F81,"&gt;0")+COUNTIF(#REF!,"&gt;0")</f>
        <v>#REF!</v>
      </c>
      <c r="C7" s="2" t="s">
        <v>144</v>
      </c>
      <c r="D7" s="2" t="s">
        <v>137</v>
      </c>
    </row>
    <row r="8" spans="1:7" ht="30" x14ac:dyDescent="0.25">
      <c r="A8" s="2" t="s">
        <v>67</v>
      </c>
      <c r="B8" s="4" t="e">
        <f>IF(OR(B5&lt;128,B6&lt;B7),"INCOMPLETE",SUM('Site Summary'!C4:C11))</f>
        <v>#REF!</v>
      </c>
      <c r="C8" s="2" t="s">
        <v>145</v>
      </c>
      <c r="D8" s="2" t="s">
        <v>146</v>
      </c>
    </row>
    <row r="9" spans="1:7" x14ac:dyDescent="0.25">
      <c r="A9" s="2" t="s">
        <v>147</v>
      </c>
      <c r="B9" s="4" t="str">
        <f>'Contract Term Costs'!E12</f>
        <v>INCOMPLETE</v>
      </c>
      <c r="C9" s="2" t="s">
        <v>148</v>
      </c>
      <c r="D9" s="2" t="s">
        <v>146</v>
      </c>
    </row>
    <row r="10" spans="1:7" x14ac:dyDescent="0.25">
      <c r="A10" s="2" t="s">
        <v>149</v>
      </c>
      <c r="B10" s="4">
        <f>SUM('Reactive &amp; Optional Rates'!G4:G13)</f>
        <v>0</v>
      </c>
      <c r="C10" s="2" t="s">
        <v>150</v>
      </c>
      <c r="D10" s="2" t="s">
        <v>137</v>
      </c>
    </row>
    <row r="11" spans="1:7" x14ac:dyDescent="0.25">
      <c r="A11" s="2" t="s">
        <v>151</v>
      </c>
      <c r="B11" s="4" t="e">
        <f>IF(OR(B5&lt;128,B6&lt;B7,B15&lt;16),"DO NOT ISSUE / SCORE","READY FOR PRICE CALCULATION")</f>
        <v>#REF!</v>
      </c>
      <c r="C11" s="2" t="s">
        <v>152</v>
      </c>
      <c r="D11" s="2" t="s">
        <v>137</v>
      </c>
    </row>
    <row r="12" spans="1:7" x14ac:dyDescent="0.25">
      <c r="A12" s="2" t="s">
        <v>153</v>
      </c>
      <c r="B12" s="4" t="str">
        <f>'Contract Term Costs'!H12</f>
        <v>INCOMPLETE</v>
      </c>
      <c r="C12" s="2" t="s">
        <v>154</v>
      </c>
      <c r="D12" s="2" t="s">
        <v>155</v>
      </c>
    </row>
    <row r="13" spans="1:7" x14ac:dyDescent="0.25">
      <c r="A13" s="2" t="s">
        <v>156</v>
      </c>
      <c r="B13" s="4" t="str">
        <f>'Contract Term Costs'!F12</f>
        <v>INCOMPLETE</v>
      </c>
      <c r="C13" s="2" t="s">
        <v>157</v>
      </c>
      <c r="D13" s="2" t="s">
        <v>158</v>
      </c>
    </row>
    <row r="14" spans="1:7" x14ac:dyDescent="0.25">
      <c r="A14" s="2" t="s">
        <v>159</v>
      </c>
      <c r="B14" s="4" t="str">
        <f>'Contract Term Costs'!G12</f>
        <v>INCOMPLETE</v>
      </c>
      <c r="C14" s="2" t="s">
        <v>160</v>
      </c>
      <c r="D14" s="2" t="s">
        <v>158</v>
      </c>
    </row>
    <row r="15" spans="1:7" ht="30" x14ac:dyDescent="0.25">
      <c r="A15" s="2" t="s">
        <v>161</v>
      </c>
      <c r="B15" s="2">
        <f>COUNT('LRA Reassessments'!G4:G19)</f>
        <v>0</v>
      </c>
      <c r="C15" s="2" t="s">
        <v>162</v>
      </c>
      <c r="D15" s="2" t="s">
        <v>142</v>
      </c>
    </row>
    <row r="16" spans="1:7" x14ac:dyDescent="0.25">
      <c r="A16" s="2" t="s">
        <v>163</v>
      </c>
      <c r="B16" s="2">
        <v>16</v>
      </c>
      <c r="C16" s="2" t="s">
        <v>164</v>
      </c>
      <c r="D16" s="2" t="s">
        <v>137</v>
      </c>
    </row>
    <row r="17" spans="1:4" x14ac:dyDescent="0.25">
      <c r="A17" s="2" t="s">
        <v>165</v>
      </c>
      <c r="B17" s="2"/>
      <c r="C17" s="2" t="s">
        <v>166</v>
      </c>
      <c r="D17" s="2" t="s">
        <v>167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workbookViewId="0">
      <selection sqref="A1:F1"/>
    </sheetView>
  </sheetViews>
  <sheetFormatPr defaultRowHeight="15" x14ac:dyDescent="0.25"/>
  <cols>
    <col min="1" max="1" width="9" customWidth="1"/>
    <col min="2" max="2" width="55" customWidth="1"/>
    <col min="3" max="3" width="30" customWidth="1"/>
    <col min="4" max="4" width="27" customWidth="1"/>
    <col min="5" max="5" width="28" customWidth="1"/>
    <col min="6" max="6" width="45" customWidth="1"/>
  </cols>
  <sheetData>
    <row r="1" spans="1:6" ht="32.1" customHeight="1" x14ac:dyDescent="0.3">
      <c r="A1" s="15" t="s">
        <v>168</v>
      </c>
      <c r="B1" s="15"/>
      <c r="C1" s="15"/>
      <c r="D1" s="15"/>
      <c r="E1" s="15"/>
      <c r="F1" s="15"/>
    </row>
    <row r="3" spans="1:6" ht="27.95" customHeight="1" x14ac:dyDescent="0.25">
      <c r="A3" s="6" t="s">
        <v>65</v>
      </c>
      <c r="B3" s="6" t="s">
        <v>169</v>
      </c>
      <c r="C3" s="6" t="s">
        <v>170</v>
      </c>
      <c r="D3" s="6" t="s">
        <v>171</v>
      </c>
      <c r="E3" s="6" t="s">
        <v>172</v>
      </c>
      <c r="F3" s="6" t="s">
        <v>173</v>
      </c>
    </row>
    <row r="4" spans="1:6" x14ac:dyDescent="0.25">
      <c r="A4" s="2" t="s">
        <v>174</v>
      </c>
      <c r="B4" s="2"/>
      <c r="C4" s="2"/>
      <c r="D4" s="2"/>
      <c r="E4" s="2"/>
      <c r="F4" s="2"/>
    </row>
    <row r="5" spans="1:6" x14ac:dyDescent="0.25">
      <c r="A5" s="2" t="s">
        <v>175</v>
      </c>
      <c r="B5" s="2"/>
      <c r="C5" s="2"/>
      <c r="D5" s="2"/>
      <c r="E5" s="2"/>
      <c r="F5" s="2"/>
    </row>
    <row r="6" spans="1:6" x14ac:dyDescent="0.25">
      <c r="A6" s="2" t="s">
        <v>176</v>
      </c>
      <c r="B6" s="2"/>
      <c r="C6" s="2"/>
      <c r="D6" s="2"/>
      <c r="E6" s="2"/>
      <c r="F6" s="2"/>
    </row>
    <row r="7" spans="1:6" x14ac:dyDescent="0.25">
      <c r="A7" s="2" t="s">
        <v>177</v>
      </c>
      <c r="B7" s="2"/>
      <c r="C7" s="2"/>
      <c r="D7" s="2"/>
      <c r="E7" s="2"/>
      <c r="F7" s="2"/>
    </row>
    <row r="8" spans="1:6" x14ac:dyDescent="0.25">
      <c r="A8" s="2" t="s">
        <v>178</v>
      </c>
      <c r="B8" s="2"/>
      <c r="C8" s="2"/>
      <c r="D8" s="2"/>
      <c r="E8" s="2"/>
      <c r="F8" s="2"/>
    </row>
    <row r="9" spans="1:6" x14ac:dyDescent="0.25">
      <c r="A9" s="2" t="s">
        <v>179</v>
      </c>
      <c r="B9" s="2"/>
      <c r="C9" s="2"/>
      <c r="D9" s="2"/>
      <c r="E9" s="2"/>
      <c r="F9" s="2"/>
    </row>
    <row r="10" spans="1:6" x14ac:dyDescent="0.25">
      <c r="A10" s="2" t="s">
        <v>180</v>
      </c>
      <c r="B10" s="2"/>
      <c r="C10" s="2"/>
      <c r="D10" s="2"/>
      <c r="E10" s="2"/>
      <c r="F10" s="2"/>
    </row>
    <row r="11" spans="1:6" x14ac:dyDescent="0.25">
      <c r="A11" s="2" t="s">
        <v>181</v>
      </c>
      <c r="B11" s="2"/>
      <c r="C11" s="2"/>
      <c r="D11" s="2"/>
      <c r="E11" s="2"/>
      <c r="F11" s="2"/>
    </row>
    <row r="12" spans="1:6" x14ac:dyDescent="0.25">
      <c r="A12" s="2" t="s">
        <v>182</v>
      </c>
      <c r="B12" s="2"/>
      <c r="C12" s="2"/>
      <c r="D12" s="2"/>
      <c r="E12" s="2"/>
      <c r="F12" s="2"/>
    </row>
    <row r="13" spans="1:6" x14ac:dyDescent="0.25">
      <c r="A13" s="2" t="s">
        <v>183</v>
      </c>
      <c r="B13" s="2"/>
      <c r="C13" s="2"/>
      <c r="D13" s="2"/>
      <c r="E13" s="2"/>
      <c r="F13" s="2"/>
    </row>
    <row r="14" spans="1:6" x14ac:dyDescent="0.25">
      <c r="A14" s="2" t="s">
        <v>184</v>
      </c>
      <c r="B14" s="2"/>
      <c r="C14" s="2"/>
      <c r="D14" s="2"/>
      <c r="E14" s="2"/>
      <c r="F14" s="2"/>
    </row>
    <row r="15" spans="1:6" x14ac:dyDescent="0.25">
      <c r="A15" s="2" t="s">
        <v>185</v>
      </c>
      <c r="B15" s="2"/>
      <c r="C15" s="2"/>
      <c r="D15" s="2"/>
      <c r="E15" s="2"/>
      <c r="F15" s="2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"/>
  <sheetViews>
    <sheetView workbookViewId="0">
      <pane ySplit="3" topLeftCell="A9" activePane="bottomLeft" state="frozen"/>
      <selection pane="bottomLeft" sqref="A1:J1"/>
    </sheetView>
  </sheetViews>
  <sheetFormatPr defaultRowHeight="15" x14ac:dyDescent="0.25"/>
  <cols>
    <col min="1" max="1" width="12" customWidth="1"/>
    <col min="2" max="2" width="48" customWidth="1"/>
    <col min="3" max="3" width="41" customWidth="1"/>
    <col min="4" max="4" width="15" customWidth="1"/>
    <col min="5" max="5" width="42" customWidth="1"/>
    <col min="6" max="6" width="18" customWidth="1"/>
    <col min="7" max="7" width="29" customWidth="1"/>
    <col min="8" max="8" width="27" customWidth="1"/>
    <col min="9" max="9" width="65" customWidth="1"/>
    <col min="10" max="10" width="33" customWidth="1"/>
  </cols>
  <sheetData>
    <row r="1" spans="1:10" ht="33.950000000000003" customHeight="1" x14ac:dyDescent="0.3">
      <c r="A1" s="16" t="s">
        <v>186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2" customHeight="1" x14ac:dyDescent="0.25">
      <c r="A2" s="17" t="s">
        <v>187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9.950000000000003" customHeight="1" x14ac:dyDescent="0.25">
      <c r="A3" s="8" t="s">
        <v>65</v>
      </c>
      <c r="B3" s="8" t="s">
        <v>188</v>
      </c>
      <c r="C3" s="8" t="s">
        <v>189</v>
      </c>
      <c r="D3" s="8" t="s">
        <v>190</v>
      </c>
      <c r="E3" s="8" t="s">
        <v>191</v>
      </c>
      <c r="F3" s="8" t="s">
        <v>192</v>
      </c>
      <c r="G3" s="8" t="s">
        <v>193</v>
      </c>
      <c r="H3" s="8" t="s">
        <v>194</v>
      </c>
      <c r="I3" s="8" t="s">
        <v>195</v>
      </c>
      <c r="J3" s="8" t="s">
        <v>196</v>
      </c>
    </row>
    <row r="4" spans="1:10" ht="66" customHeight="1" x14ac:dyDescent="0.25">
      <c r="A4" s="2" t="s">
        <v>197</v>
      </c>
      <c r="B4" s="2" t="s">
        <v>198</v>
      </c>
      <c r="C4" s="2" t="s">
        <v>199</v>
      </c>
      <c r="D4" s="2">
        <v>2</v>
      </c>
      <c r="E4" s="2" t="s">
        <v>200</v>
      </c>
      <c r="F4" s="2">
        <v>1</v>
      </c>
      <c r="G4" s="4"/>
      <c r="H4" s="4" t="str">
        <f t="shared" ref="H4:H19" si="0">IF(ISNUMBER(G4),F4*G4,"")</f>
        <v/>
      </c>
      <c r="I4" s="2" t="s">
        <v>201</v>
      </c>
      <c r="J4" s="2"/>
    </row>
    <row r="5" spans="1:10" ht="66" customHeight="1" x14ac:dyDescent="0.25">
      <c r="A5" s="2" t="s">
        <v>202</v>
      </c>
      <c r="B5" s="2" t="s">
        <v>203</v>
      </c>
      <c r="C5" s="2" t="s">
        <v>199</v>
      </c>
      <c r="D5" s="2">
        <v>2</v>
      </c>
      <c r="E5" s="2" t="s">
        <v>200</v>
      </c>
      <c r="F5" s="2">
        <v>1</v>
      </c>
      <c r="G5" s="4"/>
      <c r="H5" s="4" t="str">
        <f t="shared" si="0"/>
        <v/>
      </c>
      <c r="I5" s="2" t="s">
        <v>201</v>
      </c>
      <c r="J5" s="2"/>
    </row>
    <row r="6" spans="1:10" ht="66" customHeight="1" x14ac:dyDescent="0.25">
      <c r="A6" s="2" t="s">
        <v>204</v>
      </c>
      <c r="B6" s="2" t="s">
        <v>205</v>
      </c>
      <c r="C6" s="2" t="s">
        <v>199</v>
      </c>
      <c r="D6" s="2">
        <v>2</v>
      </c>
      <c r="E6" s="2" t="s">
        <v>200</v>
      </c>
      <c r="F6" s="2">
        <v>1</v>
      </c>
      <c r="G6" s="4"/>
      <c r="H6" s="4" t="str">
        <f t="shared" si="0"/>
        <v/>
      </c>
      <c r="I6" s="2" t="s">
        <v>201</v>
      </c>
      <c r="J6" s="2"/>
    </row>
    <row r="7" spans="1:10" ht="66" customHeight="1" x14ac:dyDescent="0.25">
      <c r="A7" s="2" t="s">
        <v>206</v>
      </c>
      <c r="B7" s="2" t="s">
        <v>207</v>
      </c>
      <c r="C7" s="2" t="s">
        <v>199</v>
      </c>
      <c r="D7" s="2">
        <v>2</v>
      </c>
      <c r="E7" s="2" t="s">
        <v>200</v>
      </c>
      <c r="F7" s="2">
        <v>1</v>
      </c>
      <c r="G7" s="4"/>
      <c r="H7" s="4" t="str">
        <f t="shared" si="0"/>
        <v/>
      </c>
      <c r="I7" s="2" t="s">
        <v>201</v>
      </c>
      <c r="J7" s="2"/>
    </row>
    <row r="8" spans="1:10" ht="66" customHeight="1" x14ac:dyDescent="0.25">
      <c r="A8" s="2" t="s">
        <v>208</v>
      </c>
      <c r="B8" s="2" t="s">
        <v>209</v>
      </c>
      <c r="C8" s="2" t="s">
        <v>199</v>
      </c>
      <c r="D8" s="2">
        <v>2</v>
      </c>
      <c r="E8" s="2" t="s">
        <v>200</v>
      </c>
      <c r="F8" s="2">
        <v>1</v>
      </c>
      <c r="G8" s="4"/>
      <c r="H8" s="4" t="str">
        <f t="shared" si="0"/>
        <v/>
      </c>
      <c r="I8" s="2" t="s">
        <v>201</v>
      </c>
      <c r="J8" s="2"/>
    </row>
    <row r="9" spans="1:10" ht="66" customHeight="1" x14ac:dyDescent="0.25">
      <c r="A9" s="2" t="s">
        <v>210</v>
      </c>
      <c r="B9" s="2" t="s">
        <v>211</v>
      </c>
      <c r="C9" s="2" t="s">
        <v>199</v>
      </c>
      <c r="D9" s="2">
        <v>2</v>
      </c>
      <c r="E9" s="2" t="s">
        <v>200</v>
      </c>
      <c r="F9" s="2">
        <v>1</v>
      </c>
      <c r="G9" s="4"/>
      <c r="H9" s="4" t="str">
        <f t="shared" si="0"/>
        <v/>
      </c>
      <c r="I9" s="2" t="s">
        <v>201</v>
      </c>
      <c r="J9" s="2"/>
    </row>
    <row r="10" spans="1:10" ht="66" customHeight="1" x14ac:dyDescent="0.25">
      <c r="A10" s="2" t="s">
        <v>212</v>
      </c>
      <c r="B10" s="2" t="s">
        <v>213</v>
      </c>
      <c r="C10" s="2" t="s">
        <v>199</v>
      </c>
      <c r="D10" s="2">
        <v>2</v>
      </c>
      <c r="E10" s="2" t="s">
        <v>200</v>
      </c>
      <c r="F10" s="2">
        <v>1</v>
      </c>
      <c r="G10" s="4"/>
      <c r="H10" s="4" t="str">
        <f t="shared" si="0"/>
        <v/>
      </c>
      <c r="I10" s="2" t="s">
        <v>201</v>
      </c>
      <c r="J10" s="2"/>
    </row>
    <row r="11" spans="1:10" ht="66" customHeight="1" x14ac:dyDescent="0.25">
      <c r="A11" s="2" t="s">
        <v>214</v>
      </c>
      <c r="B11" s="2" t="s">
        <v>215</v>
      </c>
      <c r="C11" s="2" t="s">
        <v>199</v>
      </c>
      <c r="D11" s="2">
        <v>2</v>
      </c>
      <c r="E11" s="2" t="s">
        <v>200</v>
      </c>
      <c r="F11" s="2">
        <v>1</v>
      </c>
      <c r="G11" s="4"/>
      <c r="H11" s="4" t="str">
        <f t="shared" si="0"/>
        <v/>
      </c>
      <c r="I11" s="2" t="s">
        <v>201</v>
      </c>
      <c r="J11" s="2"/>
    </row>
    <row r="12" spans="1:10" ht="66" customHeight="1" x14ac:dyDescent="0.25">
      <c r="A12" s="2" t="s">
        <v>216</v>
      </c>
      <c r="B12" s="2" t="s">
        <v>198</v>
      </c>
      <c r="C12" s="2" t="s">
        <v>199</v>
      </c>
      <c r="D12" s="2">
        <v>4</v>
      </c>
      <c r="E12" s="2" t="s">
        <v>217</v>
      </c>
      <c r="F12" s="2">
        <v>1</v>
      </c>
      <c r="G12" s="4"/>
      <c r="H12" s="4" t="str">
        <f t="shared" si="0"/>
        <v/>
      </c>
      <c r="I12" s="2" t="s">
        <v>201</v>
      </c>
      <c r="J12" s="2"/>
    </row>
    <row r="13" spans="1:10" ht="66" customHeight="1" x14ac:dyDescent="0.25">
      <c r="A13" s="2" t="s">
        <v>218</v>
      </c>
      <c r="B13" s="2" t="s">
        <v>203</v>
      </c>
      <c r="C13" s="2" t="s">
        <v>199</v>
      </c>
      <c r="D13" s="2">
        <v>4</v>
      </c>
      <c r="E13" s="2" t="s">
        <v>217</v>
      </c>
      <c r="F13" s="2">
        <v>1</v>
      </c>
      <c r="G13" s="4"/>
      <c r="H13" s="4" t="str">
        <f t="shared" si="0"/>
        <v/>
      </c>
      <c r="I13" s="2" t="s">
        <v>201</v>
      </c>
      <c r="J13" s="2"/>
    </row>
    <row r="14" spans="1:10" ht="66" customHeight="1" x14ac:dyDescent="0.25">
      <c r="A14" s="2" t="s">
        <v>219</v>
      </c>
      <c r="B14" s="2" t="s">
        <v>205</v>
      </c>
      <c r="C14" s="2" t="s">
        <v>199</v>
      </c>
      <c r="D14" s="2">
        <v>4</v>
      </c>
      <c r="E14" s="2" t="s">
        <v>217</v>
      </c>
      <c r="F14" s="2">
        <v>1</v>
      </c>
      <c r="G14" s="4"/>
      <c r="H14" s="4" t="str">
        <f t="shared" si="0"/>
        <v/>
      </c>
      <c r="I14" s="2" t="s">
        <v>201</v>
      </c>
      <c r="J14" s="2"/>
    </row>
    <row r="15" spans="1:10" ht="66" customHeight="1" x14ac:dyDescent="0.25">
      <c r="A15" s="2" t="s">
        <v>220</v>
      </c>
      <c r="B15" s="2" t="s">
        <v>207</v>
      </c>
      <c r="C15" s="2" t="s">
        <v>199</v>
      </c>
      <c r="D15" s="2">
        <v>4</v>
      </c>
      <c r="E15" s="2" t="s">
        <v>217</v>
      </c>
      <c r="F15" s="2">
        <v>1</v>
      </c>
      <c r="G15" s="4"/>
      <c r="H15" s="4" t="str">
        <f t="shared" si="0"/>
        <v/>
      </c>
      <c r="I15" s="2" t="s">
        <v>201</v>
      </c>
      <c r="J15" s="2"/>
    </row>
    <row r="16" spans="1:10" ht="66" customHeight="1" x14ac:dyDescent="0.25">
      <c r="A16" s="2" t="s">
        <v>221</v>
      </c>
      <c r="B16" s="2" t="s">
        <v>209</v>
      </c>
      <c r="C16" s="2" t="s">
        <v>199</v>
      </c>
      <c r="D16" s="2">
        <v>4</v>
      </c>
      <c r="E16" s="2" t="s">
        <v>217</v>
      </c>
      <c r="F16" s="2">
        <v>1</v>
      </c>
      <c r="G16" s="4"/>
      <c r="H16" s="4" t="str">
        <f t="shared" si="0"/>
        <v/>
      </c>
      <c r="I16" s="2" t="s">
        <v>201</v>
      </c>
      <c r="J16" s="2"/>
    </row>
    <row r="17" spans="1:10" ht="66" customHeight="1" x14ac:dyDescent="0.25">
      <c r="A17" s="2" t="s">
        <v>222</v>
      </c>
      <c r="B17" s="2" t="s">
        <v>211</v>
      </c>
      <c r="C17" s="2" t="s">
        <v>199</v>
      </c>
      <c r="D17" s="2">
        <v>4</v>
      </c>
      <c r="E17" s="2" t="s">
        <v>217</v>
      </c>
      <c r="F17" s="2">
        <v>1</v>
      </c>
      <c r="G17" s="4"/>
      <c r="H17" s="4" t="str">
        <f t="shared" si="0"/>
        <v/>
      </c>
      <c r="I17" s="2" t="s">
        <v>201</v>
      </c>
      <c r="J17" s="2"/>
    </row>
    <row r="18" spans="1:10" ht="66" customHeight="1" x14ac:dyDescent="0.25">
      <c r="A18" s="2" t="s">
        <v>223</v>
      </c>
      <c r="B18" s="2" t="s">
        <v>213</v>
      </c>
      <c r="C18" s="2" t="s">
        <v>199</v>
      </c>
      <c r="D18" s="2">
        <v>4</v>
      </c>
      <c r="E18" s="2" t="s">
        <v>217</v>
      </c>
      <c r="F18" s="2">
        <v>1</v>
      </c>
      <c r="G18" s="4"/>
      <c r="H18" s="4" t="str">
        <f t="shared" si="0"/>
        <v/>
      </c>
      <c r="I18" s="2" t="s">
        <v>201</v>
      </c>
      <c r="J18" s="2"/>
    </row>
    <row r="19" spans="1:10" ht="66" customHeight="1" x14ac:dyDescent="0.25">
      <c r="A19" s="2" t="s">
        <v>224</v>
      </c>
      <c r="B19" s="2" t="s">
        <v>215</v>
      </c>
      <c r="C19" s="2" t="s">
        <v>199</v>
      </c>
      <c r="D19" s="2">
        <v>4</v>
      </c>
      <c r="E19" s="2" t="s">
        <v>217</v>
      </c>
      <c r="F19" s="2">
        <v>1</v>
      </c>
      <c r="G19" s="4"/>
      <c r="H19" s="4" t="str">
        <f t="shared" si="0"/>
        <v/>
      </c>
      <c r="I19" s="2" t="s">
        <v>201</v>
      </c>
      <c r="J19" s="2"/>
    </row>
    <row r="20" spans="1:10" x14ac:dyDescent="0.25">
      <c r="A20" s="2"/>
      <c r="B20" s="9" t="s">
        <v>225</v>
      </c>
      <c r="C20" s="9"/>
      <c r="D20" s="9"/>
      <c r="E20" s="9"/>
      <c r="F20" s="9"/>
      <c r="G20" s="10"/>
      <c r="H20" s="10" t="str">
        <f>IF(COUNT(G4:G11)=8,SUM(H4:H11),"INCOMPLETE")</f>
        <v>INCOMPLETE</v>
      </c>
      <c r="I20" s="2"/>
      <c r="J20" s="2"/>
    </row>
    <row r="21" spans="1:10" ht="30" x14ac:dyDescent="0.25">
      <c r="A21" s="2"/>
      <c r="B21" s="9" t="s">
        <v>226</v>
      </c>
      <c r="C21" s="9"/>
      <c r="D21" s="9"/>
      <c r="E21" s="9"/>
      <c r="F21" s="9"/>
      <c r="G21" s="10"/>
      <c r="H21" s="10" t="str">
        <f>IF(COUNT(G12:G19)=8,SUM(H12:H19),"INCOMPLETE")</f>
        <v>INCOMPLETE</v>
      </c>
      <c r="I21" s="2"/>
      <c r="J21" s="2"/>
    </row>
    <row r="22" spans="1:10" x14ac:dyDescent="0.25">
      <c r="A22" s="2"/>
      <c r="B22" s="9" t="s">
        <v>227</v>
      </c>
      <c r="C22" s="9"/>
      <c r="D22" s="9"/>
      <c r="E22" s="9"/>
      <c r="F22" s="9"/>
      <c r="G22" s="10"/>
      <c r="H22" s="10" t="str">
        <f>IF(AND(ISNUMBER(H20),ISNUMBER(H21)),SUM(H20:H21),"INCOMPLETE")</f>
        <v>INCOMPLETE</v>
      </c>
      <c r="I22" s="2"/>
      <c r="J22" s="2"/>
    </row>
  </sheetData>
  <mergeCells count="2">
    <mergeCell ref="A1:J1"/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tabSelected="1" workbookViewId="0">
      <pane ySplit="3" topLeftCell="A6" activePane="bottomLeft" state="frozen"/>
      <selection pane="bottomLeft" sqref="A1:I1"/>
    </sheetView>
  </sheetViews>
  <sheetFormatPr defaultRowHeight="15" x14ac:dyDescent="0.25"/>
  <cols>
    <col min="1" max="1" width="27" customWidth="1"/>
    <col min="2" max="2" width="32" customWidth="1"/>
    <col min="3" max="3" width="27" customWidth="1"/>
    <col min="4" max="4" width="35" customWidth="1"/>
    <col min="5" max="5" width="42" customWidth="1"/>
    <col min="6" max="6" width="34" customWidth="1"/>
    <col min="7" max="7" width="26" customWidth="1"/>
    <col min="8" max="8" width="34" customWidth="1"/>
    <col min="9" max="9" width="56" customWidth="1"/>
  </cols>
  <sheetData>
    <row r="1" spans="1:9" ht="33.950000000000003" customHeight="1" x14ac:dyDescent="0.3">
      <c r="A1" s="16" t="s">
        <v>228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x14ac:dyDescent="0.25">
      <c r="A2" s="17" t="s">
        <v>229</v>
      </c>
      <c r="B2" s="17"/>
      <c r="C2" s="17"/>
      <c r="D2" s="17"/>
      <c r="E2" s="17"/>
      <c r="F2" s="17"/>
      <c r="G2" s="17"/>
      <c r="H2" s="17"/>
      <c r="I2" s="17"/>
    </row>
    <row r="3" spans="1:9" ht="39.950000000000003" customHeight="1" x14ac:dyDescent="0.25">
      <c r="A3" s="8" t="s">
        <v>230</v>
      </c>
      <c r="B3" s="8" t="s">
        <v>231</v>
      </c>
      <c r="C3" s="8" t="s">
        <v>232</v>
      </c>
      <c r="D3" s="8" t="s">
        <v>233</v>
      </c>
      <c r="E3" s="8" t="s">
        <v>234</v>
      </c>
      <c r="F3" s="8" t="s">
        <v>235</v>
      </c>
      <c r="G3" s="8" t="s">
        <v>236</v>
      </c>
      <c r="H3" s="8" t="s">
        <v>237</v>
      </c>
      <c r="I3" s="8" t="s">
        <v>238</v>
      </c>
    </row>
    <row r="4" spans="1:9" ht="51.95" customHeight="1" x14ac:dyDescent="0.25">
      <c r="A4" s="2" t="s">
        <v>10</v>
      </c>
      <c r="B4" s="4" t="e">
        <f>'Site Summary'!C4</f>
        <v>#REF!</v>
      </c>
      <c r="C4" s="4" t="str">
        <f>IF(ISNUMBER('LRA Reassessments'!G4),'LRA Reassessments'!H4,"INCOMPLETE")</f>
        <v>INCOMPLETE</v>
      </c>
      <c r="D4" s="4" t="str">
        <f>IF(ISNUMBER('LRA Reassessments'!G12),'LRA Reassessments'!H12,"INCOMPLETE")</f>
        <v>INCOMPLETE</v>
      </c>
      <c r="E4" s="4" t="str">
        <f t="shared" ref="E4:E11" si="0">IF(AND(ISNUMBER(B4),ISNUMBER(C4)),3*B4+C4,"INCOMPLETE")</f>
        <v>INCOMPLETE</v>
      </c>
      <c r="F4" s="4" t="str">
        <f t="shared" ref="F4:F11" si="1">IF(AND(ISNUMBER(B4),ISNUMBER(D4)),B4+D4,"INCOMPLETE")</f>
        <v>INCOMPLETE</v>
      </c>
      <c r="G4" s="4" t="str">
        <f t="shared" ref="G4:G11" si="2">IF(ISNUMBER(B4),B4,"INCOMPLETE")</f>
        <v>INCOMPLETE</v>
      </c>
      <c r="H4" s="4" t="str">
        <f t="shared" ref="H4:H11" si="3">IF(AND(ISNUMBER(E4),ISNUMBER(F4),ISNUMBER(G4)),SUM(E4:G4),"INCOMPLETE")</f>
        <v>INCOMPLETE</v>
      </c>
      <c r="I4" s="2" t="s">
        <v>239</v>
      </c>
    </row>
    <row r="5" spans="1:9" ht="51.95" customHeight="1" x14ac:dyDescent="0.25">
      <c r="A5" s="2" t="s">
        <v>41</v>
      </c>
      <c r="B5" s="4" t="e">
        <f>'Site Summary'!C5</f>
        <v>#REF!</v>
      </c>
      <c r="C5" s="4" t="str">
        <f>IF(ISNUMBER('LRA Reassessments'!G5),'LRA Reassessments'!H5,"INCOMPLETE")</f>
        <v>INCOMPLETE</v>
      </c>
      <c r="D5" s="4" t="str">
        <f>IF(ISNUMBER('LRA Reassessments'!G13),'LRA Reassessments'!H13,"INCOMPLETE")</f>
        <v>INCOMPLETE</v>
      </c>
      <c r="E5" s="4" t="str">
        <f t="shared" si="0"/>
        <v>INCOMPLETE</v>
      </c>
      <c r="F5" s="4" t="str">
        <f t="shared" si="1"/>
        <v>INCOMPLETE</v>
      </c>
      <c r="G5" s="4" t="str">
        <f t="shared" si="2"/>
        <v>INCOMPLETE</v>
      </c>
      <c r="H5" s="4" t="str">
        <f t="shared" si="3"/>
        <v>INCOMPLETE</v>
      </c>
      <c r="I5" s="2" t="s">
        <v>239</v>
      </c>
    </row>
    <row r="6" spans="1:9" ht="51.95" customHeight="1" x14ac:dyDescent="0.25">
      <c r="A6" s="2" t="s">
        <v>42</v>
      </c>
      <c r="B6" s="4" t="e">
        <f>'Site Summary'!C6</f>
        <v>#REF!</v>
      </c>
      <c r="C6" s="4" t="str">
        <f>IF(ISNUMBER('LRA Reassessments'!G6),'LRA Reassessments'!H6,"INCOMPLETE")</f>
        <v>INCOMPLETE</v>
      </c>
      <c r="D6" s="4" t="str">
        <f>IF(ISNUMBER('LRA Reassessments'!G14),'LRA Reassessments'!H14,"INCOMPLETE")</f>
        <v>INCOMPLETE</v>
      </c>
      <c r="E6" s="4" t="str">
        <f t="shared" si="0"/>
        <v>INCOMPLETE</v>
      </c>
      <c r="F6" s="4" t="str">
        <f t="shared" si="1"/>
        <v>INCOMPLETE</v>
      </c>
      <c r="G6" s="4" t="str">
        <f t="shared" si="2"/>
        <v>INCOMPLETE</v>
      </c>
      <c r="H6" s="4" t="str">
        <f t="shared" si="3"/>
        <v>INCOMPLETE</v>
      </c>
      <c r="I6" s="2" t="s">
        <v>239</v>
      </c>
    </row>
    <row r="7" spans="1:9" ht="51.95" customHeight="1" x14ac:dyDescent="0.25">
      <c r="A7" s="2" t="s">
        <v>43</v>
      </c>
      <c r="B7" s="4" t="e">
        <f>'Site Summary'!C7</f>
        <v>#REF!</v>
      </c>
      <c r="C7" s="4" t="str">
        <f>IF(ISNUMBER('LRA Reassessments'!G7),'LRA Reassessments'!H7,"INCOMPLETE")</f>
        <v>INCOMPLETE</v>
      </c>
      <c r="D7" s="4" t="str">
        <f>IF(ISNUMBER('LRA Reassessments'!G15),'LRA Reassessments'!H15,"INCOMPLETE")</f>
        <v>INCOMPLETE</v>
      </c>
      <c r="E7" s="4" t="str">
        <f t="shared" si="0"/>
        <v>INCOMPLETE</v>
      </c>
      <c r="F7" s="4" t="str">
        <f t="shared" si="1"/>
        <v>INCOMPLETE</v>
      </c>
      <c r="G7" s="4" t="str">
        <f t="shared" si="2"/>
        <v>INCOMPLETE</v>
      </c>
      <c r="H7" s="4" t="str">
        <f t="shared" si="3"/>
        <v>INCOMPLETE</v>
      </c>
      <c r="I7" s="2" t="s">
        <v>239</v>
      </c>
    </row>
    <row r="8" spans="1:9" ht="51.95" customHeight="1" x14ac:dyDescent="0.25">
      <c r="A8" s="2" t="s">
        <v>44</v>
      </c>
      <c r="B8" s="4" t="e">
        <f>'Site Summary'!C8</f>
        <v>#REF!</v>
      </c>
      <c r="C8" s="4" t="str">
        <f>IF(ISNUMBER('LRA Reassessments'!G8),'LRA Reassessments'!H8,"INCOMPLETE")</f>
        <v>INCOMPLETE</v>
      </c>
      <c r="D8" s="4" t="str">
        <f>IF(ISNUMBER('LRA Reassessments'!G16),'LRA Reassessments'!H16,"INCOMPLETE")</f>
        <v>INCOMPLETE</v>
      </c>
      <c r="E8" s="4" t="str">
        <f t="shared" si="0"/>
        <v>INCOMPLETE</v>
      </c>
      <c r="F8" s="4" t="str">
        <f t="shared" si="1"/>
        <v>INCOMPLETE</v>
      </c>
      <c r="G8" s="4" t="str">
        <f t="shared" si="2"/>
        <v>INCOMPLETE</v>
      </c>
      <c r="H8" s="4" t="str">
        <f t="shared" si="3"/>
        <v>INCOMPLETE</v>
      </c>
      <c r="I8" s="2" t="s">
        <v>239</v>
      </c>
    </row>
    <row r="9" spans="1:9" ht="51.95" customHeight="1" x14ac:dyDescent="0.25">
      <c r="A9" s="2" t="s">
        <v>45</v>
      </c>
      <c r="B9" s="4" t="e">
        <f>'Site Summary'!C9</f>
        <v>#REF!</v>
      </c>
      <c r="C9" s="4" t="str">
        <f>IF(ISNUMBER('LRA Reassessments'!G9),'LRA Reassessments'!H9,"INCOMPLETE")</f>
        <v>INCOMPLETE</v>
      </c>
      <c r="D9" s="4" t="str">
        <f>IF(ISNUMBER('LRA Reassessments'!G17),'LRA Reassessments'!H17,"INCOMPLETE")</f>
        <v>INCOMPLETE</v>
      </c>
      <c r="E9" s="4" t="str">
        <f t="shared" si="0"/>
        <v>INCOMPLETE</v>
      </c>
      <c r="F9" s="4" t="str">
        <f t="shared" si="1"/>
        <v>INCOMPLETE</v>
      </c>
      <c r="G9" s="4" t="str">
        <f t="shared" si="2"/>
        <v>INCOMPLETE</v>
      </c>
      <c r="H9" s="4" t="str">
        <f t="shared" si="3"/>
        <v>INCOMPLETE</v>
      </c>
      <c r="I9" s="2" t="s">
        <v>239</v>
      </c>
    </row>
    <row r="10" spans="1:9" ht="51.95" customHeight="1" x14ac:dyDescent="0.25">
      <c r="A10" s="2" t="s">
        <v>46</v>
      </c>
      <c r="B10" s="4" t="e">
        <f>'Site Summary'!C10</f>
        <v>#REF!</v>
      </c>
      <c r="C10" s="4" t="str">
        <f>IF(ISNUMBER('LRA Reassessments'!G10),'LRA Reassessments'!H10,"INCOMPLETE")</f>
        <v>INCOMPLETE</v>
      </c>
      <c r="D10" s="4" t="str">
        <f>IF(ISNUMBER('LRA Reassessments'!G18),'LRA Reassessments'!H18,"INCOMPLETE")</f>
        <v>INCOMPLETE</v>
      </c>
      <c r="E10" s="4" t="str">
        <f t="shared" si="0"/>
        <v>INCOMPLETE</v>
      </c>
      <c r="F10" s="4" t="str">
        <f t="shared" si="1"/>
        <v>INCOMPLETE</v>
      </c>
      <c r="G10" s="4" t="str">
        <f t="shared" si="2"/>
        <v>INCOMPLETE</v>
      </c>
      <c r="H10" s="4" t="str">
        <f t="shared" si="3"/>
        <v>INCOMPLETE</v>
      </c>
      <c r="I10" s="2" t="s">
        <v>239</v>
      </c>
    </row>
    <row r="11" spans="1:9" ht="51.95" customHeight="1" x14ac:dyDescent="0.25">
      <c r="A11" s="2" t="s">
        <v>47</v>
      </c>
      <c r="B11" s="4" t="e">
        <f>'Site Summary'!C11</f>
        <v>#REF!</v>
      </c>
      <c r="C11" s="4" t="str">
        <f>IF(ISNUMBER('LRA Reassessments'!G11),'LRA Reassessments'!H11,"INCOMPLETE")</f>
        <v>INCOMPLETE</v>
      </c>
      <c r="D11" s="4" t="str">
        <f>IF(ISNUMBER('LRA Reassessments'!G19),'LRA Reassessments'!H19,"INCOMPLETE")</f>
        <v>INCOMPLETE</v>
      </c>
      <c r="E11" s="4" t="str">
        <f t="shared" si="0"/>
        <v>INCOMPLETE</v>
      </c>
      <c r="F11" s="4" t="str">
        <f t="shared" si="1"/>
        <v>INCOMPLETE</v>
      </c>
      <c r="G11" s="4" t="str">
        <f t="shared" si="2"/>
        <v>INCOMPLETE</v>
      </c>
      <c r="H11" s="4" t="str">
        <f t="shared" si="3"/>
        <v>INCOMPLETE</v>
      </c>
      <c r="I11" s="2" t="s">
        <v>239</v>
      </c>
    </row>
    <row r="12" spans="1:9" x14ac:dyDescent="0.25">
      <c r="A12" s="9" t="s">
        <v>240</v>
      </c>
      <c r="B12" s="10" t="str">
        <f t="shared" ref="B12:H12" si="4">IF(COUNT(B4:B11)=8,SUM(B4:B11),"INCOMPLETE")</f>
        <v>INCOMPLETE</v>
      </c>
      <c r="C12" s="10" t="str">
        <f t="shared" si="4"/>
        <v>INCOMPLETE</v>
      </c>
      <c r="D12" s="10" t="str">
        <f t="shared" si="4"/>
        <v>INCOMPLETE</v>
      </c>
      <c r="E12" s="10" t="str">
        <f t="shared" si="4"/>
        <v>INCOMPLETE</v>
      </c>
      <c r="F12" s="10" t="str">
        <f t="shared" si="4"/>
        <v>INCOMPLETE</v>
      </c>
      <c r="G12" s="10" t="str">
        <f t="shared" si="4"/>
        <v>INCOMPLETE</v>
      </c>
      <c r="H12" s="10" t="str">
        <f t="shared" si="4"/>
        <v>INCOMPLETE</v>
      </c>
      <c r="I12" s="9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pane ySplit="3" topLeftCell="A4" activePane="bottomLeft" state="frozen"/>
      <selection pane="bottomLeft" activeCell="D13" sqref="D13"/>
    </sheetView>
  </sheetViews>
  <sheetFormatPr defaultRowHeight="15" x14ac:dyDescent="0.25"/>
  <cols>
    <col min="1" max="1" width="12" customWidth="1"/>
    <col min="2" max="2" width="24" customWidth="1"/>
    <col min="3" max="3" width="38" customWidth="1"/>
    <col min="4" max="5" width="25" customWidth="1"/>
    <col min="6" max="6" width="48" customWidth="1"/>
    <col min="7" max="7" width="50" customWidth="1"/>
    <col min="8" max="8" width="34" customWidth="1"/>
  </cols>
  <sheetData>
    <row r="1" spans="1:8" ht="17.25" x14ac:dyDescent="0.25">
      <c r="A1" s="18" t="s">
        <v>241</v>
      </c>
      <c r="B1" s="18"/>
      <c r="C1" s="18"/>
      <c r="D1" s="18"/>
      <c r="E1" s="18"/>
      <c r="F1" s="18"/>
      <c r="G1" s="18"/>
      <c r="H1" s="18"/>
    </row>
    <row r="3" spans="1:8" ht="30" x14ac:dyDescent="0.25">
      <c r="A3" s="11" t="s">
        <v>65</v>
      </c>
      <c r="B3" s="11" t="s">
        <v>1</v>
      </c>
      <c r="C3" s="11" t="s">
        <v>259</v>
      </c>
      <c r="D3" s="11" t="s">
        <v>242</v>
      </c>
      <c r="E3" s="11" t="s">
        <v>243</v>
      </c>
      <c r="F3" s="11" t="s">
        <v>244</v>
      </c>
      <c r="G3" s="11" t="s">
        <v>245</v>
      </c>
      <c r="H3" s="11" t="s">
        <v>246</v>
      </c>
    </row>
    <row r="4" spans="1:8" ht="30" x14ac:dyDescent="0.25">
      <c r="A4" s="2" t="s">
        <v>247</v>
      </c>
      <c r="B4" s="2" t="s">
        <v>10</v>
      </c>
      <c r="C4" s="2" t="s">
        <v>258</v>
      </c>
      <c r="D4" s="4"/>
      <c r="E4" s="4"/>
      <c r="F4" s="2" t="s">
        <v>248</v>
      </c>
      <c r="G4" s="2" t="s">
        <v>249</v>
      </c>
      <c r="H4" s="2"/>
    </row>
    <row r="5" spans="1:8" ht="30" x14ac:dyDescent="0.25">
      <c r="A5" s="2" t="s">
        <v>250</v>
      </c>
      <c r="B5" s="2" t="s">
        <v>41</v>
      </c>
      <c r="C5" s="2" t="s">
        <v>258</v>
      </c>
      <c r="D5" s="4"/>
      <c r="E5" s="4"/>
      <c r="F5" s="2" t="s">
        <v>248</v>
      </c>
      <c r="G5" s="2" t="s">
        <v>249</v>
      </c>
      <c r="H5" s="2"/>
    </row>
    <row r="6" spans="1:8" ht="30" x14ac:dyDescent="0.25">
      <c r="A6" s="2" t="s">
        <v>251</v>
      </c>
      <c r="B6" s="2" t="s">
        <v>42</v>
      </c>
      <c r="C6" s="2" t="s">
        <v>258</v>
      </c>
      <c r="D6" s="4"/>
      <c r="E6" s="4"/>
      <c r="F6" s="2" t="s">
        <v>248</v>
      </c>
      <c r="G6" s="2" t="s">
        <v>249</v>
      </c>
      <c r="H6" s="2"/>
    </row>
    <row r="7" spans="1:8" ht="30" x14ac:dyDescent="0.25">
      <c r="A7" s="2" t="s">
        <v>252</v>
      </c>
      <c r="B7" s="2" t="s">
        <v>43</v>
      </c>
      <c r="C7" s="2" t="s">
        <v>258</v>
      </c>
      <c r="D7" s="4"/>
      <c r="E7" s="4"/>
      <c r="F7" s="2" t="s">
        <v>248</v>
      </c>
      <c r="G7" s="2" t="s">
        <v>249</v>
      </c>
      <c r="H7" s="2"/>
    </row>
    <row r="8" spans="1:8" ht="30" x14ac:dyDescent="0.25">
      <c r="A8" s="2" t="s">
        <v>253</v>
      </c>
      <c r="B8" s="2" t="s">
        <v>44</v>
      </c>
      <c r="C8" s="2" t="s">
        <v>258</v>
      </c>
      <c r="D8" s="4"/>
      <c r="E8" s="4"/>
      <c r="F8" s="2" t="s">
        <v>248</v>
      </c>
      <c r="G8" s="2" t="s">
        <v>249</v>
      </c>
      <c r="H8" s="2"/>
    </row>
    <row r="9" spans="1:8" ht="30" x14ac:dyDescent="0.25">
      <c r="A9" s="2" t="s">
        <v>254</v>
      </c>
      <c r="B9" s="2" t="s">
        <v>45</v>
      </c>
      <c r="C9" s="2" t="s">
        <v>258</v>
      </c>
      <c r="D9" s="4"/>
      <c r="E9" s="4"/>
      <c r="F9" s="2" t="s">
        <v>248</v>
      </c>
      <c r="G9" s="2" t="s">
        <v>249</v>
      </c>
      <c r="H9" s="2"/>
    </row>
    <row r="10" spans="1:8" ht="30" x14ac:dyDescent="0.25">
      <c r="A10" s="2" t="s">
        <v>255</v>
      </c>
      <c r="B10" s="2" t="s">
        <v>46</v>
      </c>
      <c r="C10" s="2" t="s">
        <v>258</v>
      </c>
      <c r="D10" s="4"/>
      <c r="E10" s="4"/>
      <c r="F10" s="2" t="s">
        <v>248</v>
      </c>
      <c r="G10" s="2" t="s">
        <v>249</v>
      </c>
      <c r="H10" s="2"/>
    </row>
    <row r="11" spans="1:8" ht="30" x14ac:dyDescent="0.25">
      <c r="A11" s="2" t="s">
        <v>256</v>
      </c>
      <c r="B11" s="2" t="s">
        <v>47</v>
      </c>
      <c r="C11" s="2" t="s">
        <v>258</v>
      </c>
      <c r="D11" s="4"/>
      <c r="E11" s="4"/>
      <c r="F11" s="2" t="s">
        <v>248</v>
      </c>
      <c r="G11" s="2" t="s">
        <v>249</v>
      </c>
      <c r="H11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Cost Breakdown (No Values)</vt:lpstr>
      <vt:lpstr>Instructions</vt:lpstr>
      <vt:lpstr>Site Summary</vt:lpstr>
      <vt:lpstr>Reactive &amp; Optional Rates</vt:lpstr>
      <vt:lpstr>Evaluation Summary</vt:lpstr>
      <vt:lpstr>Clarifications</vt:lpstr>
      <vt:lpstr>LRA Reassessments</vt:lpstr>
      <vt:lpstr>Contract Term Costs</vt:lpstr>
      <vt:lpstr>Optional Tank Disinfection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Carruthers, Paul</cp:lastModifiedBy>
  <dcterms:modified xsi:type="dcterms:W3CDTF">2026-10-16T09:53:26Z</dcterms:modified>
</cp:coreProperties>
</file>