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autoCompressPictures="0"/>
  <mc:AlternateContent xmlns:mc="http://schemas.openxmlformats.org/markup-compatibility/2006">
    <mc:Choice Requires="x15">
      <x15ac:absPath xmlns:x15ac="http://schemas.microsoft.com/office/spreadsheetml/2010/11/ac" url="https://irish-my.sharepoint.com/personal/j_brett_ria_ie/Documents/Desktop/JB FILES/FNG PUBLISHED 20.10.26/"/>
    </mc:Choice>
  </mc:AlternateContent>
  <xr:revisionPtr revIDLastSave="0" documentId="8_{818A06F1-F38F-47B1-881C-7F1FC19C566E}" xr6:coauthVersionLast="47" xr6:coauthVersionMax="47" xr10:uidLastSave="{00000000-0000-0000-0000-000000000000}"/>
  <bookViews>
    <workbookView xWindow="19090" yWindow="-110" windowWidth="19420" windowHeight="10300" tabRatio="997" xr2:uid="{00000000-000D-0000-FFFF-FFFF00000000}"/>
  </bookViews>
  <sheets>
    <sheet name="Dashboard Completion" sheetId="1" r:id="rId1"/>
    <sheet name="Technical Instructions" sheetId="2" r:id="rId2"/>
    <sheet name="Functional Requirements" sheetId="3" r:id="rId3"/>
    <sheet name="Non-Functional Requirement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4" l="1"/>
  <c r="K12" i="4"/>
  <c r="J12" i="4"/>
  <c r="I12" i="4"/>
  <c r="L11" i="4"/>
  <c r="K11" i="4"/>
  <c r="J11" i="4"/>
  <c r="I11" i="4"/>
  <c r="L10" i="4"/>
  <c r="K10" i="4"/>
  <c r="J10" i="4"/>
  <c r="I10" i="4"/>
  <c r="L9" i="4"/>
  <c r="K9" i="4"/>
  <c r="J9" i="4"/>
  <c r="I9" i="4"/>
  <c r="L8" i="4"/>
  <c r="K8" i="4"/>
  <c r="J8" i="4"/>
  <c r="I8" i="4"/>
  <c r="L7" i="4"/>
  <c r="K7" i="4"/>
  <c r="J7" i="4"/>
  <c r="I7" i="4"/>
  <c r="L6" i="4"/>
  <c r="K6" i="4"/>
  <c r="J6" i="4"/>
  <c r="I6" i="4"/>
  <c r="L38" i="3"/>
  <c r="K38" i="3"/>
  <c r="J38" i="3"/>
  <c r="I38" i="3"/>
  <c r="L37" i="3"/>
  <c r="K37" i="3"/>
  <c r="J37" i="3"/>
  <c r="I37" i="3"/>
  <c r="L36" i="3"/>
  <c r="K36" i="3"/>
  <c r="J36" i="3"/>
  <c r="I36" i="3"/>
  <c r="L35" i="3"/>
  <c r="K35" i="3"/>
  <c r="J35" i="3"/>
  <c r="I35" i="3"/>
  <c r="L34" i="3"/>
  <c r="K34" i="3"/>
  <c r="J34" i="3"/>
  <c r="I34" i="3"/>
  <c r="L33" i="3"/>
  <c r="K33" i="3"/>
  <c r="J33" i="3"/>
  <c r="I33" i="3"/>
  <c r="L32" i="3"/>
  <c r="K32" i="3"/>
  <c r="J32" i="3"/>
  <c r="I32" i="3"/>
  <c r="L31" i="3"/>
  <c r="K31" i="3"/>
  <c r="J31" i="3"/>
  <c r="I31" i="3"/>
  <c r="L30" i="3"/>
  <c r="K30" i="3"/>
  <c r="J30" i="3"/>
  <c r="I30" i="3"/>
  <c r="L29" i="3"/>
  <c r="K29" i="3"/>
  <c r="J29" i="3"/>
  <c r="I29" i="3"/>
  <c r="L28" i="3"/>
  <c r="K28" i="3"/>
  <c r="J28" i="3"/>
  <c r="I28" i="3"/>
  <c r="L27" i="3"/>
  <c r="K27" i="3"/>
  <c r="J27" i="3"/>
  <c r="I27" i="3"/>
  <c r="L26" i="3"/>
  <c r="K26" i="3"/>
  <c r="J26" i="3"/>
  <c r="I26" i="3"/>
  <c r="L25" i="3"/>
  <c r="K25" i="3"/>
  <c r="J25" i="3"/>
  <c r="I25" i="3"/>
  <c r="L24" i="3"/>
  <c r="K24" i="3"/>
  <c r="J24" i="3"/>
  <c r="I24" i="3"/>
  <c r="L23" i="3"/>
  <c r="K23" i="3"/>
  <c r="J23" i="3"/>
  <c r="I23" i="3"/>
  <c r="L22" i="3"/>
  <c r="K22" i="3"/>
  <c r="J22" i="3"/>
  <c r="I22" i="3"/>
  <c r="L21" i="3"/>
  <c r="K21" i="3"/>
  <c r="J21" i="3"/>
  <c r="I21" i="3"/>
  <c r="L20" i="3"/>
  <c r="K20" i="3"/>
  <c r="J20" i="3"/>
  <c r="I20" i="3"/>
  <c r="L19" i="3"/>
  <c r="K19" i="3"/>
  <c r="J19" i="3"/>
  <c r="I19" i="3"/>
  <c r="L18" i="3"/>
  <c r="K18" i="3"/>
  <c r="J18" i="3"/>
  <c r="I18" i="3"/>
  <c r="L17" i="3"/>
  <c r="K17" i="3"/>
  <c r="J17" i="3"/>
  <c r="I17" i="3"/>
  <c r="L16" i="3"/>
  <c r="K16" i="3"/>
  <c r="J16" i="3"/>
  <c r="I16" i="3"/>
  <c r="L15" i="3"/>
  <c r="K15" i="3"/>
  <c r="J15" i="3"/>
  <c r="I15" i="3"/>
  <c r="L14" i="3"/>
  <c r="K14" i="3"/>
  <c r="J14" i="3"/>
  <c r="I14" i="3"/>
  <c r="L13" i="3"/>
  <c r="K13" i="3"/>
  <c r="J13" i="3"/>
  <c r="I13" i="3"/>
  <c r="L12" i="3"/>
  <c r="K12" i="3"/>
  <c r="J12" i="3"/>
  <c r="I12" i="3"/>
  <c r="L11" i="3"/>
  <c r="K11" i="3"/>
  <c r="J11" i="3"/>
  <c r="I11" i="3"/>
  <c r="L10" i="3"/>
  <c r="K10" i="3"/>
  <c r="J10" i="3"/>
  <c r="I10" i="3"/>
  <c r="L9" i="3"/>
  <c r="K9" i="3"/>
  <c r="J9" i="3"/>
  <c r="I9" i="3"/>
  <c r="L8" i="3"/>
  <c r="K8" i="3"/>
  <c r="J8" i="3"/>
  <c r="I8" i="3"/>
  <c r="L7" i="3"/>
  <c r="K7" i="3"/>
  <c r="J7" i="3"/>
  <c r="I7" i="3"/>
  <c r="L6" i="3"/>
  <c r="K6" i="3"/>
  <c r="J6" i="3"/>
  <c r="I6" i="3"/>
  <c r="J21" i="1"/>
  <c r="I21" i="1"/>
  <c r="C21" i="1"/>
  <c r="B21" i="1"/>
  <c r="J20" i="1"/>
  <c r="I20" i="1"/>
  <c r="C20" i="1"/>
  <c r="B20" i="1"/>
  <c r="J19" i="1"/>
  <c r="I19" i="1"/>
  <c r="C19" i="1"/>
  <c r="B19" i="1"/>
  <c r="J18" i="1"/>
  <c r="I18" i="1"/>
  <c r="C18" i="1"/>
  <c r="B18" i="1"/>
  <c r="J17" i="1"/>
  <c r="I17" i="1"/>
  <c r="C17" i="1"/>
  <c r="B17" i="1"/>
  <c r="B12" i="1"/>
  <c r="I11" i="1"/>
  <c r="I10" i="1"/>
  <c r="A5" i="1"/>
  <c r="I12" i="1" l="1"/>
  <c r="K21" i="1"/>
  <c r="L21" i="1" s="1"/>
  <c r="M21" i="1" s="1"/>
  <c r="K18" i="1"/>
  <c r="L18" i="1" s="1"/>
  <c r="M18" i="1" s="1"/>
  <c r="E11" i="1"/>
  <c r="F11" i="1" s="1"/>
  <c r="C11" i="1"/>
  <c r="D11" i="1" s="1"/>
  <c r="G11" i="1"/>
  <c r="H11" i="1"/>
  <c r="J11" i="1" s="1"/>
  <c r="E10" i="1"/>
  <c r="C10" i="1"/>
  <c r="D10" i="1" s="1"/>
  <c r="K17" i="1"/>
  <c r="L17" i="1" s="1"/>
  <c r="M17" i="1" s="1"/>
  <c r="D20" i="1"/>
  <c r="E20" i="1" s="1"/>
  <c r="F20" i="1" s="1"/>
  <c r="D5" i="1"/>
  <c r="G5" i="1"/>
  <c r="H10" i="1"/>
  <c r="K20" i="1"/>
  <c r="L20" i="1" s="1"/>
  <c r="M20" i="1" s="1"/>
  <c r="G10" i="1"/>
  <c r="J5" i="1"/>
  <c r="D18" i="1"/>
  <c r="E18" i="1" s="1"/>
  <c r="F18" i="1" s="1"/>
  <c r="D21" i="1"/>
  <c r="E21" i="1" s="1"/>
  <c r="F21" i="1" s="1"/>
  <c r="D19" i="1"/>
  <c r="E19" i="1" s="1"/>
  <c r="F19" i="1" s="1"/>
  <c r="D17" i="1"/>
  <c r="E17" i="1" s="1"/>
  <c r="F17" i="1" s="1"/>
  <c r="K19" i="1"/>
  <c r="L19" i="1" s="1"/>
  <c r="M19" i="1" s="1"/>
  <c r="K11" i="1" l="1"/>
  <c r="E12" i="1"/>
  <c r="F12" i="1" s="1"/>
  <c r="F10" i="1"/>
  <c r="C12" i="1"/>
  <c r="D12" i="1" s="1"/>
  <c r="H12" i="1"/>
  <c r="J12" i="1" s="1"/>
  <c r="J10" i="1"/>
  <c r="G12" i="1"/>
  <c r="K10" i="1"/>
  <c r="K12" i="1" l="1"/>
</calcChain>
</file>

<file path=xl/sharedStrings.xml><?xml version="1.0" encoding="utf-8"?>
<sst xmlns="http://schemas.openxmlformats.org/spreadsheetml/2006/main" count="239" uniqueCount="201">
  <si>
    <t>TECHNICAL REQUIREMENTS - COMPLETION DASHBOARD</t>
  </si>
  <si>
    <t>Direct scoring: Fully Supported 5 | Partially Supported 3 | Not Supported 0 | Not Applicable 0</t>
  </si>
  <si>
    <t>TOTAL REQUIREMENTS</t>
  </si>
  <si>
    <t>TENDERER COMPLETION %</t>
  </si>
  <si>
    <t>EVALUATOR COMPLETION %</t>
  </si>
  <si>
    <t>COMPLIANCE ISSUES</t>
  </si>
  <si>
    <t>COMPLETION AND DIRECT SCORE BY REQUIREMENT GROUP</t>
  </si>
  <si>
    <t>Requirement Group</t>
  </si>
  <si>
    <t>Total</t>
  </si>
  <si>
    <t>Tenderer Complete</t>
  </si>
  <si>
    <t>Tenderer %</t>
  </si>
  <si>
    <t>Evaluator Complete</t>
  </si>
  <si>
    <t>Evaluator %</t>
  </si>
  <si>
    <t>Compliance Issues</t>
  </si>
  <si>
    <t>Points Awarded</t>
  </si>
  <si>
    <t>Maximum Points</t>
  </si>
  <si>
    <t>Score %</t>
  </si>
  <si>
    <t>Overall Status</t>
  </si>
  <si>
    <t>Functional Requirements</t>
  </si>
  <si>
    <t>Non-Functional Requirements</t>
  </si>
  <si>
    <t>TOTAL</t>
  </si>
  <si>
    <t>TENDERER RESPONSE STATUS</t>
  </si>
  <si>
    <t>EVALUATOR CLASSIFICATION STATUS</t>
  </si>
  <si>
    <t>Status</t>
  </si>
  <si>
    <t>Functional</t>
  </si>
  <si>
    <t>Non-Functional</t>
  </si>
  <si>
    <t>% of Total</t>
  </si>
  <si>
    <t>Visual</t>
  </si>
  <si>
    <t>Fully Supported</t>
  </si>
  <si>
    <t>Partially Supported</t>
  </si>
  <si>
    <t>Not Supported</t>
  </si>
  <si>
    <t>Not Applicable</t>
  </si>
  <si>
    <t>Blank / Not Completed</t>
  </si>
  <si>
    <t>SCORING RULE</t>
  </si>
  <si>
    <t>Evaluator classifications: Fully Supported = 5; Partially Supported = 3; Not Supported = 0; Not Applicable = 0. Every requirement has the same maximum score of 5 points. No 2:1 weighting is applied.</t>
  </si>
  <si>
    <t>TRD PART B - TECHNICAL REQUIREMENTS</t>
  </si>
  <si>
    <t>Tenderer response and objective evaluator classification</t>
  </si>
  <si>
    <t>Ref</t>
  </si>
  <si>
    <t>Rule / instruction</t>
  </si>
  <si>
    <t>Owner</t>
  </si>
  <si>
    <t>Control</t>
  </si>
  <si>
    <t>Complete every functional and non-functional requirement. Do not amend requirement wording or identifiers.</t>
  </si>
  <si>
    <t>Tenderer</t>
  </si>
  <si>
    <t>Mandatory</t>
  </si>
  <si>
    <t>Select one Tenderer Compliance response: Fully Supported, Partially Supported, Not Supported or Not Applicable.</t>
  </si>
  <si>
    <t>Dropdown</t>
  </si>
  <si>
    <t>Provide a requirement-specific explanation. A status without an explanation is treated as incomplete.</t>
  </si>
  <si>
    <t>Completion check</t>
  </si>
  <si>
    <t>State all assumptions, dependencies, third-party services, exclusions, additional costs and delivery timing.</t>
  </si>
  <si>
    <t>Disclosure</t>
  </si>
  <si>
    <t>The evaluator must independently confirm the classification from the response and evidence. The tenderer-selected status is not determinative.</t>
  </si>
  <si>
    <t>Evaluator</t>
  </si>
  <si>
    <t>Independent assessment</t>
  </si>
  <si>
    <t>Evaluator classifications: Fully Supported = 5; Partially Supported = 3; Not Supported = 0; Not Applicable = 0.</t>
  </si>
  <si>
    <t>Scoring</t>
  </si>
  <si>
    <t>Each requirement carries the same maximum score of 5 points. No Required/Desirable weighting is applied.</t>
  </si>
  <si>
    <t>Equal weighting</t>
  </si>
  <si>
    <t>A Fully Supported rating requires clear evidence that the requirement will be delivered within scope, price and the applicable delivery milestone, without a material qualification.</t>
  </si>
  <si>
    <t>Evidence rule</t>
  </si>
  <si>
    <t>A Partially Supported rating applies where only part is met, a dependency remains, delivery is deferred, or a material limitation or qualification applies.</t>
  </si>
  <si>
    <t>Not Applicable may be used only where the evaluator records a clear, requirement-specific justification.</t>
  </si>
  <si>
    <t>Compliance review</t>
  </si>
  <si>
    <t>Use the Dashboard Completion tab to verify completion, scoring and compliance-review issues before finalising the evaluation.</t>
  </si>
  <si>
    <t>Dashboard</t>
  </si>
  <si>
    <t>FUNCTIONAL REQUIREMENTS</t>
  </si>
  <si>
    <t>Tenderer response, independent evaluator classification and direct scoring</t>
  </si>
  <si>
    <t>Complete columns D-F. Evaluators complete columns G-H. Columns I-L calculate automatically.</t>
  </si>
  <si>
    <t>Req. ID</t>
  </si>
  <si>
    <t>Requirement Details</t>
  </si>
  <si>
    <t>Tenderer Response Required</t>
  </si>
  <si>
    <t>Tenderer Compliance</t>
  </si>
  <si>
    <t>Tenderer Explanation / Response</t>
  </si>
  <si>
    <t>Assumptions / Dependencies / Exclusions</t>
  </si>
  <si>
    <t>Evaluator Classification</t>
  </si>
  <si>
    <t>Evaluator Rationale / Evidence Reference</t>
  </si>
  <si>
    <t>Score</t>
  </si>
  <si>
    <t>Compliance Issue</t>
  </si>
  <si>
    <t>Tenderer Completion</t>
  </si>
  <si>
    <t>Evaluator Completion</t>
  </si>
  <si>
    <t>FR01</t>
  </si>
  <si>
    <t>IT needs for FNG will be a matter for ongoing development. However, given the urgent need to move to a more workable platform, tenders are invited for an initial, establishment phase: development and provision of a viable product which will allow immediate challenges to be overcome.</t>
  </si>
  <si>
    <t>Tenderers should describe the proposed viable product for the initial establishment phase and how it will address the immediate workflow challenges.</t>
  </si>
  <si>
    <t>FR02</t>
  </si>
  <si>
    <t>A key first element of the requirement is the migration of the corpus of linguistic material from the licensed version of Lexical Computing’s corpus platform, Sketch Engine, together with completed work from the current workflow environment, comprising txt files containing xml data only, to a workable alternative environment.</t>
  </si>
  <si>
    <t>Tenderers should describe the proposed migration approach,target environment, dependencies and outputs, including how corpus material and completed work from the current workflow environment, comprising txt files containing xml data only, will be migrated into the new workflow environment.</t>
  </si>
  <si>
    <t>FR03</t>
  </si>
  <si>
    <t>A supplier-hosted, EU-based web-based platform is required which will facilitate the workflow on each dictionary entry.</t>
  </si>
  <si>
    <t>Tenderers should describe the proposed web-based platform and how it will support the dictionary-entry workflow including the proposed supplier-hosted model within the EU and how the contractor will liaise with RIA IT on requisites.</t>
  </si>
  <si>
    <t>FR04</t>
  </si>
  <si>
    <t>Each user must be able to browse and select excerpts of text which illustrate the headword in context (KWIC).</t>
  </si>
  <si>
    <t>Tenderers should describe how users will browse, review and select excerpts in context (KWIC).</t>
  </si>
  <si>
    <t>FR05</t>
  </si>
  <si>
    <t>Each user must be able to select as many relevant excerpts as required at this stage, with no fixed cap applying, and such excerpts may be culled at a later editorial stage.</t>
  </si>
  <si>
    <t>Tenderers should describe how the platform will support will support the selection and management of excerpts without a fixed cap at this stage, and how the proposed solution will support later editorial culling where required.</t>
  </si>
  <si>
    <t>FR06</t>
  </si>
  <si>
    <t>The bundle of selected excerpts must be able to be brought coherently to an environment where they can be further analysed.</t>
  </si>
  <si>
    <t>Tenderers should describe how selected excerpts will be transferred into the analysis/editing environment.</t>
  </si>
  <si>
    <t>FR07</t>
  </si>
  <si>
    <t>Selected excerpts must be brought coherently with their metadata.</t>
  </si>
  <si>
    <t>Tenderers should describe how metadata will remain attached to excerpts during transfer and subsequent use.</t>
  </si>
  <si>
    <t>FR08</t>
  </si>
  <si>
    <t>Metadata must include, at a minimum, year of creation and text ID</t>
  </si>
  <si>
    <t>Tenderers should confirm that year of creation and text ID will be retained, migrated and presented as the minimum metadata fields for this phase.</t>
  </si>
  <si>
    <t>FR09</t>
  </si>
  <si>
    <t>At this establishment phase, a minimum requirement for each user is the ability to view the chosen excerpts in readable format.</t>
  </si>
  <si>
    <t>Tenderers should describe how chosen excerpts will be displayed in readable format for editorial work.</t>
  </si>
  <si>
    <t>FR10</t>
  </si>
  <si>
    <t>The chosen excerpts must display also the relevant, linked metadata.</t>
  </si>
  <si>
    <t>Tenderers should describe how relevant linked metadata will be displayed alongside the excerpts.</t>
  </si>
  <si>
    <t>FR11</t>
  </si>
  <si>
    <t>Chosen excerpts must be displayed in a window in which they can be moved around as units and re-ordered within the entry and arranged into a coherent structure resembling a dictionary entry. No visual hierarchy is required at this stage.</t>
  </si>
  <si>
    <t>Tenderers should describe the proposed editing workspace and how excerpts can be moved, grouped, arranged and re-ordered within the entry.</t>
  </si>
  <si>
    <t>FR12</t>
  </si>
  <si>
    <t>Excerpts arranged here and all relevant data added will remain attached to the relevant headword.</t>
  </si>
  <si>
    <t>Tenderers should describe how excerpts and associated data will remain attached to the relevant headword.</t>
  </si>
  <si>
    <t>FR13</t>
  </si>
  <si>
    <t>Discrete fields must be available to populate (at any time) with the following lexicographical data, which are the primary required data fields for this phase. A further field for comments would be desirable.</t>
  </si>
  <si>
    <t>Tenderers should describe the proposed field structure and how these fields will be created, populated and maintained, including whether a separate comments field can be provided.</t>
  </si>
  <si>
    <t>FR14</t>
  </si>
  <si>
    <t>Discrete fields must be available for headword and its forms.</t>
  </si>
  <si>
    <t>Tenderers should describe how headword and form data will be captured and displayed.</t>
  </si>
  <si>
    <t>FR15</t>
  </si>
  <si>
    <t>Discrete fields must be available for part of speech (POS).</t>
  </si>
  <si>
    <t>Tenderers should describe how POS data will be captured and maintained.</t>
  </si>
  <si>
    <t>FR16</t>
  </si>
  <si>
    <t>Discrete fields must be available for gender.</t>
  </si>
  <si>
    <t>Tenderers should describe how gender data will be captured and maintained.</t>
  </si>
  <si>
    <t>FR17</t>
  </si>
  <si>
    <t>Discrete fields must be available for definition in Irish.</t>
  </si>
  <si>
    <t>Tenderers should describe how Irish-language definitions will be recorded and edited.</t>
  </si>
  <si>
    <t>FR18</t>
  </si>
  <si>
    <t>Discrete fields must be available for definition in English.</t>
  </si>
  <si>
    <t>Tenderers should describe how English-language definitions will be recorded and edited.</t>
  </si>
  <si>
    <t>FR19</t>
  </si>
  <si>
    <t>Discrete fields must be available for citations based on chosen excerpts (text, source, date).</t>
  </si>
  <si>
    <t>Tenderers should describe how citation data will be generated, stored and linked to the selected excerpts.</t>
  </si>
  <si>
    <t>FR20</t>
  </si>
  <si>
    <t>Discrete fields must be available for etymological information. Other modules of data will need to be incorporated as work develops but these are the minimum in this phase.</t>
  </si>
  <si>
    <t>Tenderers should describe how etymological information will be captured now and how the solution will accommodate additional modules later.</t>
  </si>
  <si>
    <t>FR21</t>
  </si>
  <si>
    <t>Each user must have space available to record observations, challenges, references to scholarship on a given topic, and other notes which will be useful when further modules of data are being added to each draft entry.</t>
  </si>
  <si>
    <t>Tenderers should describe the annotation functionality and how users will record and retrieve internal working notes.</t>
  </si>
  <si>
    <t>FR22</t>
  </si>
  <si>
    <t>These annotations should only be in text format, as notes or hyperlinks.</t>
  </si>
  <si>
    <t>Tenderers should describe how the platform will support text-only annotations, including notes and hyperlinks.</t>
  </si>
  <si>
    <t>FR23</t>
  </si>
  <si>
    <t>Such annotations will be for internal use only and not for publication. They shall be visible only to the relevant Lexicographer and the Editor. The ability to share or grant ad hoc access to selected elements would be desirable.</t>
  </si>
  <si>
    <t>Tenderers should describe how annotation access will be restricted and how non-public status will be maintained, including how access will be limited to the Lexicographer and the Editor, and whether ad hoc sharing of selected elements can be supported.</t>
  </si>
  <si>
    <t>FR24</t>
  </si>
  <si>
    <t>Each user at the basic ‘Lexicographer’ level must have log in credentials and a user ID for the platform. Each must only be able to view and edit their own work – the work of other team members should not be visible. The platform should also support automatic saving of work  in progress so as to ensure that progress is safely captured.One user is the minimum requirement for the pilot phase; further users, including up to 6 users in total (5 at Tier 1 and 1 at Tier 2), would be desirable by the end of this phase.</t>
  </si>
  <si>
    <t>Tenderers should describe how user accounts, log-in credentials and user IDs will be managed for Lexicographer users, how access restrictions will be enforced, and how work in progress will be saved and preserved, and how the proposed solution can support the minimum user requirement for the pilot phase and the desirable expansion to additional users by the end of the phase.</t>
  </si>
  <si>
    <t>FR25</t>
  </si>
  <si>
    <t>Each Lexicographer must only be able to view and edit their own work – the work of other team members should not be visible.</t>
  </si>
  <si>
    <t>Tenderers should describe how role-based restrictions will ensure that Lexicographers can access only their own work.</t>
  </si>
  <si>
    <t>FR26</t>
  </si>
  <si>
    <t>There must also be a supervisory ‘Editor’ level. No additional supervisory, review or approval roles are required in the pilot phase. Read-only roles would be desirable, for example for external reviewers, but are not required at this stage.</t>
  </si>
  <si>
    <t>Tenderers should describe the proposed supervisory Editor role and associated permissions and whether the proposed solution can support optional read-only roles if required at a later stage.</t>
  </si>
  <si>
    <t>FR27</t>
  </si>
  <si>
    <t>The credentials of the Editor will allow viewing and editing of all the material prepared by the lexicographers.</t>
  </si>
  <si>
    <t>Tenderers should describe how Editor-level access will operate across all lexicographer material.</t>
  </si>
  <si>
    <t>FR28</t>
  </si>
  <si>
    <t>Each intervention or iteration of an entry should be time-stamped with a label also identifying the user responsible for edits.No minimum audit-history retention period, version history requirement, or rollback / restore capability is required for the pilot phase, although such functionality would be desirable and may be relevant at later stages of development.</t>
  </si>
  <si>
    <t>Tenderers should describe how edit history, time-stamping and user identification will be recorded and presented, and whether the proposed solution can support audit history, version history or rollback / restore capability if required at a later stage.</t>
  </si>
  <si>
    <t>FR29</t>
  </si>
  <si>
    <t>In due course, the entire output of completed entries must be exported to a publicly available website. For the purposes of the pilot phase, it is sufficient that the proposed solution is designed so as to support later publication.</t>
  </si>
  <si>
    <t>Tenderers should describe how the proposed solution will support later publication and  future export to a publicly available website.</t>
  </si>
  <si>
    <t>FR30</t>
  </si>
  <si>
    <t>A period of 6–8 months is envisaged for the establishment of the pilot phase. Initial migration of the corpus to to the new environment must occur within 6 months. Other elements should be brought onstream as available during the establishment phase.</t>
  </si>
  <si>
    <t>Tenderers should describe how the proposed programme can be delivered within the envisaged 6–8 month period, including how initial corpus migration will be achieved within 6 months and how the remaining elements will be brought onstream during the establishment phase.</t>
  </si>
  <si>
    <t>FR31</t>
  </si>
  <si>
    <t>The specific objectives of the pilot phase will be agreed in advance with the successful tenderer. The Editor and Academy ED will sign off on the initiation of the contract; the Editor will keep progress under review with the contractor; and Academy ED and the Project’s Advisory Board will sign off on successful completion.</t>
  </si>
  <si>
    <t>Tenderers should describe how pilot objectives, scope and deliverables will be agreed and validated at project initiation, and how progress, review and sign-off arrangements will be supported during the pilot phase.</t>
  </si>
  <si>
    <t>FR32</t>
  </si>
  <si>
    <t>At a minimum the pilot phase will include the migration to a fully workable platform for the corpus with all necessary functionality outlined above. The end-of-pilot deliverables shall include migrated data, a configured platform, admin / user documentation, training sessions, a handover pack, source code / configuration artefacts, and a pilot completion report.</t>
  </si>
  <si>
    <t>Tenderers should describe how the minimum pilot scope will be achieved, including migration and all core functionality, and how the full set of end-of-pilot deliverables will be provided.</t>
  </si>
  <si>
    <t>FR33</t>
  </si>
  <si>
    <t>Once proof-of-concept is established through this pilot phase, further development will be initiated to refine the product and optimise the production of the dictionary.</t>
  </si>
  <si>
    <t>Tenderers should describe how the solution will establish proof-of-concept and provide a basis for future refinement and optimisation.</t>
  </si>
  <si>
    <t>NON-FUNCTIONAL REQUIREMENTS</t>
  </si>
  <si>
    <t>NF01</t>
  </si>
  <si>
    <t>The successful tenderer must provide a secure, reliable and well-governed service for the migration of corpus material and the establishment of the FNG web-based platform. The solution must protect the confidentiality, integrity and availability of the corpus, metadata, draft entries, annotations and related service artefacts. Requirements include: role-based access controls aligned to the FNG operating model; unique log-in credentials and user IDs; Lexicographer access limited to own work; Editor access to all relevant material; auditable records of relevant user activity including time-stamped identification of edits; appropriate technical and organisational measures against unauthorised access, alteration, disclosure or loss; documented vulnerability management; support for security incident investigation, containment, recovery and post-incident review; backup and recovery arrangements; and structured change and release management.</t>
  </si>
  <si>
    <t>Tenderers must describe the proposed access control model and user permission structure; authentication, audit trail and edit history; vulnerability management and security incident response; backup, restore and recovery arrangements; and change control and security governance during the establishment phase.</t>
  </si>
  <si>
    <t>NF02</t>
  </si>
  <si>
    <t>The successful tenderer must ensure that all data within scope of the Services is handled in a secure, lawful and controlled manner. This includes corpus material, metadata, draft entries, annotations, user-generated content and related service artefacts. Requirements include: compliance with GDPR and all applicable Irish and EU data protection legislation; processing strictly in accordance with documented instructions and contractual arrangements; no use of FNG data beyond the contracted Services; secure handling of data at rest, in transit and in backup; controlled, logged and auditable access; appropriate technical and organisational measures against unauthorised access, alteration, disclosure, loss or destruction; restriction of annotations and editorial notes to authorised users only; Royal Irish Academy ownership of all data, metadata, configurations, documentation and artefacts; support for secure retention, export, return or transfer at end of pilot or termination; and notification without undue delay of any suspected or confirmed personal data breach or other material data security incident.</t>
  </si>
  <si>
    <t>Tenderers must describe their approach to GDPR and data protection compliance; how corpus data, metadata, annotations and editorial content will be stored, processed and protected; the approach to access controls, auditability and confidentiality; backup, retention, export and return arrangements; and personal data breach notification and data incident management.</t>
  </si>
  <si>
    <t>NF03</t>
  </si>
  <si>
    <t>The successful tenderer must provide a secure, stable and accessible supplier-hosted, EU-based web-based platform to support the FNG editorial workflow during the establishment phase. Requirements include: browser-based access for authorised users; clear and readable display of excerpts, metadata and draft entry content; platform availability, stability and fitness for ongoing editorial use; hosting, maintenance and operational arrangements to support continuity; monitoring and support for availability, performance and service interruption; controlled maintenance and service change management; accessibility and usability for authorised users; a clear and usable interface suitable for sustained editorial work; ability to support future export of completed entries to a publicly available website; and hosting/platform arrangements that do not unnecessarily restrict future development, enhancement or migration.</t>
  </si>
  <si>
    <t>Tenderers must describe the proposed supplier-hosted, EU-based hosting model and architecture; service availability, maintenance and operational support; usability of the interface; accessibility and browser-based usability; monitoring, interruption management and recovery; and how future export to a publicly available website and future development will be supported.</t>
  </si>
  <si>
    <t>NF04</t>
  </si>
  <si>
    <t>The successful tenderer must deliver the Services through a structured and controlled establishment phase supporting migration of the corpus material, and completed work from the current workflow environment and  implementation of a viable web-based platform for the FNG editorial workflow. Requirements include: delivery through an initial establishment phase of approximately 6–8 months; agreement of specific pilot objectives in advance with the Royal Irish Academy; a structured implementation approach covering scope, timelines, milestones, dependencies and key activities; migration from Sketch Engine and the current workflow environment to a fully workable platform to a fully workable open-source platform together with core excerpting, editing and annotation functionality; a practical and proportionate delivery approach; identification of risks, constraints, assumptions and dependencies with mitigation measures; testing, validation and issue resolution throughout the establishment phase; support for pilot review and proof-of-concept assessment; and clearly defined deliverables, outputs and readiness criteria on completion.</t>
  </si>
  <si>
    <t>Tenderers must describe the implementation methodology and pilot delivery approach; phases, milestones, timelines and key deliverables; migration, testing, validation and issue resolution; principal risks, assumptions, dependencies and mitigations; pilot completion and proof-of-concept review criteria; how corpus material and completed work from the current workflow environment will be migrated; and outputs to be provided on completion.</t>
  </si>
  <si>
    <t>NF05</t>
  </si>
  <si>
    <t>The successful tenderer must provide appropriate documentation, training, knowledge transfer and handover arrangements to support effective use, administration and future development of the FNG platform. Requirements include: comprehensive, accurate and up-to-date documentation covering the platform, configuration, key workflows, operational procedures and support arrangements; documentation sufficient to enable the Royal Irish Academy to understand, use and oversee the solution without undue dependency; structured knowledge transfer sessions; role-appropriate training and reusable training materials; arrangements proportionate to the pilot phase and tailored to the FNG editorial workflow; documentation of key processes such as platform use, user administration, issue handling, change control and future service support; clearly defined handover outputs; full cooperation at end of pilot or on termination; and no withholding of documentation, configuration information, access information or other service artefacts required for orderly transition or future development.</t>
  </si>
  <si>
    <t>Tenderers must describe the proposed documentation set and format; user training, training materials and role-appropriate guidance; knowledge transfer approach; measures to avoid dependency on single individuals or undocumented knowledge; handover arrangements and outputs; and support for future transition, further development or transfer to another provider.</t>
  </si>
  <si>
    <t>NF06</t>
  </si>
  <si>
    <t>The successful tenderer must provide a structured, reliable and responsive support and maintenance service to underpin the FNG platform during the establishment phase. Requirements include: day-to-day operational support for the platform and all in-scope services; support for incidents, defects, service interruptions and user-reported issues; robust processes for incident and request logging, classification, prioritisation, escalation, notification and reporting; a clearly defined support model with named contacts and escalation arrangements; timely and structured incident communications; troubleshooting, investigation and resolution including liaison with third parties where required; routine maintenance and platform hygiene; controlled implementation and testing of fixes, updates and maintenance; structured change and release management for standard, non-standard and emergency changes; prior approval for any change impacting availability, security, core functionality or data integrity except where emergency action is required; advance notice of scheduled upgrades, fixes or maintenance where practicable; clear distinction between support included in the standard service and services requiring separate agreement; and ongoing advice, guidance and continuous improvement recommendations. The contractor should provide a reasonable response time to queries or support requests, particularly around the delivery of new functionality. Remote calls and remotely-delivered training are sufficient for the purposes of the establishment phase.</t>
  </si>
  <si>
    <t>Tenderers must describe the support model, points of contact, support hours and escalation arrangements; incident, defect and service request handling; routine maintenance, bug fixing, updates and service continuity; change control, release management and emergency fixes; distinction between core support and separately agreed services; and service reporting and communication arrangements during the establishment phase, including the proposed response arrangements for queries and support requests, particularly around the delivery of new functionality, and the use of remote calls and remotely-delivered training.</t>
  </si>
  <si>
    <t>NF07</t>
  </si>
  <si>
    <t>The successful tenderer must provide a solution which supports migration of the existing corpus workflow into a more workable environment while preserving long-term usability, portability and future development potential. Requirements include: migration of corpus material and completed work from the current workflow environment from the current licensed platform to a workable alternative environment; transfer, preservation and usability of relevant corpus data, excerpts and metadata in the new environment; support for continued development of draft entries, annotations and related editorial content without unnecessary duplication or fragmentation; export, transfer or handover of data, metadata, configurations and related artefacts in a structured and reusable format; retention by the Royal Irish Academy of effective control over its data, documentation, configurations and service artefacts; avoidance of unnecessary vendor lock-in; support for additional future modules or functionality; support for future export or publication of completed dictionary entries to a publicly available website; and reflection of interoperability, portability and future development considerations in the implementation and design of the establishment phase solution.</t>
  </si>
  <si>
    <t>Tenderers must describe the migration approach and preservation of relevant corpus data and metadata and completed work from the current workflow environment; interoperability between the migrated corpus environment, the editorial platform and related service components; formats and arrangements for export, transfer and handover; how unnecessary vendor lock-in will be avoided; how future modules or enhancements will be supported; and how future export or publication to a publicly available website will be supported.</t>
  </si>
  <si>
    <t xml:space="preserve">A requirement evaluated as Not Supported or Not Applicable is flagged for compliance review.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</si>
</sst>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b/>
      <sz val="16"/>
      <color rgb="FFFFFFFF"/>
      <name val="Carlito"/>
    </font>
    <font>
      <b/>
      <sz val="11"/>
      <color rgb="FF17365D"/>
      <name val="Carlito"/>
    </font>
    <font>
      <b/>
      <sz val="11"/>
      <color rgb="FFFFFFFF"/>
      <name val="Carlito"/>
    </font>
    <font>
      <b/>
      <sz val="15"/>
      <color rgb="FFFFFFFF"/>
      <name val="Carlito"/>
    </font>
    <font>
      <b/>
      <sz val="11"/>
      <color rgb="FF203040"/>
      <name val="Carlito"/>
    </font>
    <font>
      <b/>
      <sz val="18"/>
      <color rgb="FFFFFFFF"/>
      <name val="Carlito"/>
    </font>
    <font>
      <b/>
      <sz val="22"/>
      <color rgb="FF2F75B5"/>
      <name val="Carlito"/>
    </font>
    <font>
      <b/>
      <sz val="22"/>
      <color rgb="FF00A6A6"/>
      <name val="Carlito"/>
    </font>
    <font>
      <b/>
      <sz val="22"/>
      <color rgb="FF70AD47"/>
      <name val="Carlito"/>
    </font>
    <font>
      <b/>
      <sz val="22"/>
      <color rgb="FFC00000"/>
      <name val="Carlito"/>
    </font>
  </fonts>
  <fills count="14">
    <fill>
      <patternFill patternType="none"/>
    </fill>
    <fill>
      <patternFill patternType="gray125"/>
    </fill>
    <fill>
      <patternFill patternType="solid">
        <fgColor rgb="FF17365D"/>
      </patternFill>
    </fill>
    <fill>
      <patternFill patternType="solid">
        <fgColor rgb="FFDDEBF7"/>
      </patternFill>
    </fill>
    <fill>
      <patternFill patternType="solid">
        <fgColor rgb="FFFFF2CC"/>
      </patternFill>
    </fill>
    <fill>
      <patternFill patternType="solid">
        <fgColor rgb="FFFFFDF2"/>
      </patternFill>
    </fill>
    <fill>
      <patternFill patternType="solid">
        <fgColor rgb="FFEEF7F2"/>
      </patternFill>
    </fill>
    <fill>
      <patternFill patternType="solid">
        <fgColor rgb="FFF2F2F2"/>
      </patternFill>
    </fill>
    <fill>
      <patternFill patternType="solid">
        <fgColor rgb="FF2F75B5"/>
      </patternFill>
    </fill>
    <fill>
      <patternFill patternType="solid">
        <fgColor rgb="FFF3F6FA"/>
      </patternFill>
    </fill>
    <fill>
      <patternFill patternType="solid">
        <fgColor rgb="FF00A6A6"/>
      </patternFill>
    </fill>
    <fill>
      <patternFill patternType="solid">
        <fgColor rgb="FF70AD47"/>
      </patternFill>
    </fill>
    <fill>
      <patternFill patternType="solid">
        <fgColor rgb="FFC00000"/>
      </patternFill>
    </fill>
    <fill>
      <patternFill patternType="solid">
        <fgColor rgb="FF5B9BD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2" borderId="0" xfId="0" applyFont="1" applyFill="1" applyAlignment="1">
      <alignment horizontal="center" vertical="center" wrapText="1"/>
    </xf>
    <xf numFmtId="0" fontId="0" fillId="0" borderId="0" xfId="0" applyAlignment="1">
      <alignment wrapText="1"/>
    </xf>
    <xf numFmtId="0" fontId="3" fillId="8" borderId="0" xfId="0" applyFont="1" applyFill="1" applyAlignment="1">
      <alignment horizontal="center" wrapText="1"/>
    </xf>
    <xf numFmtId="0" fontId="0" fillId="0" borderId="0" xfId="0" applyAlignment="1">
      <alignment vertical="center" wrapText="1"/>
    </xf>
    <xf numFmtId="0" fontId="5" fillId="3" borderId="0" xfId="0" applyFont="1" applyFill="1" applyAlignment="1">
      <alignment vertical="center" wrapText="1"/>
    </xf>
    <xf numFmtId="9" fontId="0" fillId="0" borderId="0" xfId="0" applyNumberFormat="1" applyAlignment="1">
      <alignment vertical="center" wrapText="1"/>
    </xf>
    <xf numFmtId="9" fontId="5" fillId="3" borderId="0" xfId="0" applyNumberFormat="1" applyFont="1" applyFill="1" applyAlignment="1">
      <alignment vertical="center" wrapText="1"/>
    </xf>
    <xf numFmtId="0" fontId="3" fillId="13" borderId="0" xfId="0" applyFont="1" applyFill="1" applyAlignment="1">
      <alignment horizontal="center" wrapText="1"/>
    </xf>
    <xf numFmtId="9" fontId="0" fillId="0" borderId="0" xfId="0" applyNumberFormat="1" applyAlignment="1">
      <alignment wrapText="1"/>
    </xf>
    <xf numFmtId="0" fontId="0" fillId="0" borderId="1" xfId="0" applyBorder="1" applyAlignment="1">
      <alignment wrapText="1"/>
    </xf>
    <xf numFmtId="0" fontId="0" fillId="5" borderId="1" xfId="0" applyFill="1" applyBorder="1" applyAlignment="1">
      <alignment wrapText="1"/>
    </xf>
    <xf numFmtId="0" fontId="0" fillId="6" borderId="1" xfId="0" applyFill="1" applyBorder="1" applyAlignment="1">
      <alignment wrapText="1"/>
    </xf>
    <xf numFmtId="0" fontId="0" fillId="7" borderId="1" xfId="0" applyFill="1" applyBorder="1" applyAlignment="1">
      <alignment wrapText="1"/>
    </xf>
    <xf numFmtId="0" fontId="4" fillId="2" borderId="0" xfId="0" applyFont="1" applyFill="1"/>
    <xf numFmtId="0" fontId="2" fillId="3" borderId="0" xfId="0" applyFont="1" applyFill="1"/>
    <xf numFmtId="0" fontId="5" fillId="4" borderId="0" xfId="0" applyFont="1" applyFill="1"/>
    <xf numFmtId="0" fontId="3" fillId="2" borderId="0" xfId="0" applyFont="1" applyFill="1" applyAlignment="1">
      <alignment wrapText="1"/>
    </xf>
    <xf numFmtId="0" fontId="5" fillId="4" borderId="0" xfId="0" applyFont="1" applyFill="1" applyAlignment="1">
      <alignment vertical="center" wrapText="1"/>
    </xf>
    <xf numFmtId="0" fontId="6" fillId="2" borderId="0" xfId="0" applyFont="1" applyFill="1" applyAlignment="1">
      <alignment wrapText="1"/>
    </xf>
    <xf numFmtId="0" fontId="2" fillId="3" borderId="0" xfId="0" applyFont="1" applyFill="1" applyAlignment="1">
      <alignment wrapText="1"/>
    </xf>
    <xf numFmtId="0" fontId="3" fillId="8" borderId="0" xfId="0" applyFont="1" applyFill="1" applyAlignment="1">
      <alignment horizontal="center" wrapText="1"/>
    </xf>
    <xf numFmtId="1" fontId="7" fillId="9" borderId="0" xfId="0" applyNumberFormat="1" applyFont="1" applyFill="1" applyAlignment="1">
      <alignment horizontal="center" vertical="center" wrapText="1"/>
    </xf>
    <xf numFmtId="0" fontId="3" fillId="10" borderId="0" xfId="0" applyFont="1" applyFill="1" applyAlignment="1">
      <alignment horizontal="center" wrapText="1"/>
    </xf>
    <xf numFmtId="9" fontId="8" fillId="9" borderId="0" xfId="0" applyNumberFormat="1" applyFont="1" applyFill="1" applyAlignment="1">
      <alignment horizontal="center" vertical="center" wrapText="1"/>
    </xf>
    <xf numFmtId="0" fontId="3" fillId="11" borderId="0" xfId="0" applyFont="1" applyFill="1" applyAlignment="1">
      <alignment horizontal="center" wrapText="1"/>
    </xf>
    <xf numFmtId="9" fontId="9" fillId="9" borderId="0" xfId="0" applyNumberFormat="1" applyFont="1" applyFill="1" applyAlignment="1">
      <alignment horizontal="center" vertical="center" wrapText="1"/>
    </xf>
    <xf numFmtId="0" fontId="3" fillId="12" borderId="0" xfId="0" applyFont="1" applyFill="1" applyAlignment="1">
      <alignment horizontal="center" wrapText="1"/>
    </xf>
    <xf numFmtId="1" fontId="10" fillId="9" borderId="0" xfId="0" applyNumberFormat="1" applyFont="1" applyFill="1" applyAlignment="1">
      <alignment horizontal="center" vertical="center" wrapText="1"/>
    </xf>
    <xf numFmtId="0" fontId="1" fillId="2" borderId="0" xfId="0" applyFont="1" applyFill="1"/>
  </cellXfs>
  <cellStyles count="1">
    <cellStyle name="Normal" xfId="0" builtinId="0"/>
  </cellStyles>
  <dxfs count="22">
    <dxf>
      <fill>
        <patternFill patternType="solid">
          <bgColor rgb="FFFFF2CC"/>
        </patternFill>
      </fill>
    </dxf>
    <dxf>
      <fill>
        <patternFill patternType="solid">
          <bgColor rgb="FFE2F0D9"/>
        </patternFill>
      </fill>
    </dxf>
    <dxf>
      <font>
        <b/>
        <color rgb="FFC00000"/>
      </font>
      <fill>
        <patternFill patternType="solid">
          <bgColor rgb="FFF4CCCC"/>
        </patternFill>
      </fill>
    </dxf>
    <dxf>
      <fill>
        <patternFill patternType="solid">
          <bgColor rgb="FFF4CCCC"/>
        </patternFill>
      </fill>
    </dxf>
    <dxf>
      <fill>
        <patternFill patternType="solid">
          <bgColor rgb="FFFFF2CC"/>
        </patternFill>
      </fill>
    </dxf>
    <dxf>
      <fill>
        <patternFill patternType="solid">
          <bgColor rgb="FFE2F0D9"/>
        </patternFill>
      </fill>
    </dxf>
    <dxf>
      <fill>
        <patternFill patternType="solid">
          <bgColor rgb="FFF4CCCC"/>
        </patternFill>
      </fill>
    </dxf>
    <dxf>
      <fill>
        <patternFill patternType="solid">
          <bgColor rgb="FFFFF2CC"/>
        </patternFill>
      </fill>
    </dxf>
    <dxf>
      <fill>
        <patternFill patternType="solid">
          <bgColor rgb="FFE2F0D9"/>
        </patternFill>
      </fill>
    </dxf>
    <dxf>
      <fill>
        <patternFill patternType="solid">
          <bgColor rgb="FFFFF2CC"/>
        </patternFill>
      </fill>
    </dxf>
    <dxf>
      <fill>
        <patternFill patternType="solid">
          <bgColor rgb="FFE2F0D9"/>
        </patternFill>
      </fill>
    </dxf>
    <dxf>
      <font>
        <b/>
        <color rgb="FFC00000"/>
      </font>
      <fill>
        <patternFill patternType="solid">
          <bgColor rgb="FFF4CCCC"/>
        </patternFill>
      </fill>
    </dxf>
    <dxf>
      <fill>
        <patternFill patternType="solid">
          <bgColor rgb="FFF4CCCC"/>
        </patternFill>
      </fill>
    </dxf>
    <dxf>
      <fill>
        <patternFill patternType="solid">
          <bgColor rgb="FFFFF2CC"/>
        </patternFill>
      </fill>
    </dxf>
    <dxf>
      <fill>
        <patternFill patternType="solid">
          <bgColor rgb="FFE2F0D9"/>
        </patternFill>
      </fill>
    </dxf>
    <dxf>
      <fill>
        <patternFill patternType="solid">
          <bgColor rgb="FFF4CCCC"/>
        </patternFill>
      </fill>
    </dxf>
    <dxf>
      <fill>
        <patternFill patternType="solid">
          <bgColor rgb="FFFFF2CC"/>
        </patternFill>
      </fill>
    </dxf>
    <dxf>
      <fill>
        <patternFill patternType="solid">
          <bgColor rgb="FFE2F0D9"/>
        </patternFill>
      </fill>
    </dxf>
    <dxf>
      <font>
        <b/>
        <color rgb="FFC00000"/>
      </font>
      <fill>
        <patternFill patternType="solid">
          <bgColor rgb="FFF4CCCC"/>
        </patternFill>
      </fill>
    </dxf>
    <dxf>
      <font>
        <b/>
        <color rgb="FF9C6500"/>
      </font>
      <fill>
        <patternFill patternType="solid">
          <bgColor rgb="FFFFF2CC"/>
        </patternFill>
      </fill>
    </dxf>
    <dxf>
      <font>
        <b/>
        <color rgb="FF006100"/>
      </font>
      <fill>
        <patternFill patternType="solid">
          <bgColor rgb="FFE2F0D9"/>
        </patternFill>
      </fill>
    </dxf>
    <dxf>
      <font>
        <b/>
        <color rgb="FFC00000"/>
      </font>
      <fill>
        <patternFill patternType="solid">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tabSelected="1" topLeftCell="A2" zoomScale="50" zoomScaleNormal="50" zoomScaleSheetLayoutView="100" workbookViewId="0">
      <selection activeCell="N11" sqref="N11:N12"/>
    </sheetView>
  </sheetViews>
  <sheetFormatPr defaultRowHeight="14.25"/>
  <cols>
    <col min="1" max="1" width="29" customWidth="1"/>
    <col min="2" max="2" width="11" customWidth="1"/>
    <col min="3" max="3" width="16" customWidth="1"/>
    <col min="4" max="4" width="13" customWidth="1"/>
    <col min="5" max="5" width="16" customWidth="1"/>
    <col min="6" max="6" width="13" customWidth="1"/>
    <col min="7" max="7" width="15" customWidth="1"/>
    <col min="8" max="8" width="27" customWidth="1"/>
    <col min="9" max="9" width="13" customWidth="1"/>
    <col min="10" max="10" width="16" customWidth="1"/>
    <col min="11" max="11" width="18" customWidth="1"/>
    <col min="12" max="13" width="14" customWidth="1"/>
  </cols>
  <sheetData>
    <row r="1" spans="1:13" ht="32.1" customHeight="1">
      <c r="A1" s="19" t="s">
        <v>0</v>
      </c>
      <c r="B1" s="19"/>
      <c r="C1" s="19"/>
      <c r="D1" s="19"/>
      <c r="E1" s="19"/>
      <c r="F1" s="19"/>
      <c r="G1" s="19"/>
      <c r="H1" s="19"/>
      <c r="I1" s="19"/>
      <c r="J1" s="19"/>
      <c r="K1" s="19"/>
      <c r="L1" s="19"/>
      <c r="M1" s="19"/>
    </row>
    <row r="2" spans="1:13" ht="24" customHeight="1">
      <c r="A2" s="20" t="s">
        <v>1</v>
      </c>
      <c r="B2" s="20"/>
      <c r="C2" s="20"/>
      <c r="D2" s="20"/>
      <c r="E2" s="20"/>
      <c r="F2" s="20"/>
      <c r="G2" s="20"/>
      <c r="H2" s="20"/>
      <c r="I2" s="20"/>
      <c r="J2" s="20"/>
      <c r="K2" s="20"/>
      <c r="L2" s="20"/>
      <c r="M2" s="20"/>
    </row>
    <row r="3" spans="1:13">
      <c r="A3" s="2"/>
      <c r="B3" s="2"/>
      <c r="C3" s="2"/>
      <c r="D3" s="2"/>
      <c r="E3" s="2"/>
      <c r="F3" s="2"/>
      <c r="G3" s="2"/>
      <c r="H3" s="2"/>
      <c r="I3" s="2"/>
      <c r="J3" s="2"/>
      <c r="K3" s="2"/>
      <c r="L3" s="2"/>
      <c r="M3" s="2"/>
    </row>
    <row r="4" spans="1:13" ht="24" customHeight="1">
      <c r="A4" s="21" t="s">
        <v>2</v>
      </c>
      <c r="B4" s="21"/>
      <c r="C4" s="21"/>
      <c r="D4" s="23" t="s">
        <v>3</v>
      </c>
      <c r="E4" s="23"/>
      <c r="F4" s="23"/>
      <c r="G4" s="25" t="s">
        <v>4</v>
      </c>
      <c r="H4" s="25"/>
      <c r="I4" s="25"/>
      <c r="J4" s="27" t="s">
        <v>5</v>
      </c>
      <c r="K4" s="27"/>
      <c r="L4" s="27"/>
      <c r="M4" s="2"/>
    </row>
    <row r="5" spans="1:13">
      <c r="A5" s="22">
        <f>COUNTA('Functional Requirements'!A6:A38)+COUNTA('Non-Functional Requirements'!A6:A12)</f>
        <v>40</v>
      </c>
      <c r="B5" s="22"/>
      <c r="C5" s="22"/>
      <c r="D5" s="24">
        <f>IFERROR((COUNTIF('Functional Requirements'!K6:K38,"COMPLETE")+COUNTIF('Non-Functional Requirements'!K6:K12,"COMPLETE"))/40,0)</f>
        <v>0</v>
      </c>
      <c r="E5" s="24"/>
      <c r="F5" s="24"/>
      <c r="G5" s="26">
        <f>IFERROR((COUNTIF('Functional Requirements'!L6:L38,"COMPLETE")+COUNTIF('Non-Functional Requirements'!L6:L12,"COMPLETE"))/40,0)</f>
        <v>0</v>
      </c>
      <c r="H5" s="26"/>
      <c r="I5" s="26"/>
      <c r="J5" s="28">
        <f>COUNTIF('Functional Requirements'!J6:J38,"REVIEW")+COUNTIF('Non-Functional Requirements'!J6:J12,"REVIEW")</f>
        <v>0</v>
      </c>
      <c r="K5" s="28"/>
      <c r="L5" s="28"/>
      <c r="M5" s="2"/>
    </row>
    <row r="6" spans="1:13">
      <c r="A6" s="22"/>
      <c r="B6" s="22"/>
      <c r="C6" s="22"/>
      <c r="D6" s="24"/>
      <c r="E6" s="24"/>
      <c r="F6" s="24"/>
      <c r="G6" s="26"/>
      <c r="H6" s="26"/>
      <c r="I6" s="26"/>
      <c r="J6" s="28"/>
      <c r="K6" s="28"/>
      <c r="L6" s="28"/>
      <c r="M6" s="2"/>
    </row>
    <row r="7" spans="1:13">
      <c r="A7" s="2"/>
      <c r="B7" s="2"/>
      <c r="C7" s="2"/>
      <c r="D7" s="2"/>
      <c r="E7" s="2"/>
      <c r="F7" s="2"/>
      <c r="G7" s="2"/>
      <c r="H7" s="2"/>
      <c r="I7" s="2"/>
      <c r="J7" s="2"/>
      <c r="K7" s="2"/>
      <c r="L7" s="2"/>
      <c r="M7" s="2"/>
    </row>
    <row r="8" spans="1:13" ht="15">
      <c r="A8" s="17" t="s">
        <v>6</v>
      </c>
      <c r="B8" s="17"/>
      <c r="C8" s="17"/>
      <c r="D8" s="17"/>
      <c r="E8" s="17"/>
      <c r="F8" s="17"/>
      <c r="G8" s="17"/>
      <c r="H8" s="17"/>
      <c r="I8" s="17"/>
      <c r="J8" s="17"/>
      <c r="K8" s="17"/>
      <c r="L8" s="2"/>
      <c r="M8" s="2"/>
    </row>
    <row r="9" spans="1:13" ht="33.950000000000003" customHeight="1">
      <c r="A9" s="3" t="s">
        <v>7</v>
      </c>
      <c r="B9" s="3" t="s">
        <v>8</v>
      </c>
      <c r="C9" s="3" t="s">
        <v>9</v>
      </c>
      <c r="D9" s="3" t="s">
        <v>10</v>
      </c>
      <c r="E9" s="3" t="s">
        <v>11</v>
      </c>
      <c r="F9" s="3" t="s">
        <v>12</v>
      </c>
      <c r="G9" s="3" t="s">
        <v>13</v>
      </c>
      <c r="H9" s="3" t="s">
        <v>14</v>
      </c>
      <c r="I9" s="3" t="s">
        <v>15</v>
      </c>
      <c r="J9" s="3" t="s">
        <v>16</v>
      </c>
      <c r="K9" s="3" t="s">
        <v>17</v>
      </c>
      <c r="L9" s="2"/>
      <c r="M9" s="2"/>
    </row>
    <row r="10" spans="1:13" ht="27.95" customHeight="1">
      <c r="A10" s="4" t="s">
        <v>18</v>
      </c>
      <c r="B10" s="4">
        <v>33</v>
      </c>
      <c r="C10" s="4">
        <f>COUNTIF('Functional Requirements'!K6:K38,"COMPLETE")</f>
        <v>0</v>
      </c>
      <c r="D10" s="6">
        <f>C10/B10</f>
        <v>0</v>
      </c>
      <c r="E10" s="6">
        <f>COUNTIF('Functional Requirements'!L6:L38,"COMPLETE")</f>
        <v>0</v>
      </c>
      <c r="F10" s="6">
        <f>E10/B10</f>
        <v>0</v>
      </c>
      <c r="G10" s="4">
        <f>COUNTIF('Functional Requirements'!J6:J38,"REVIEW")</f>
        <v>0</v>
      </c>
      <c r="H10" s="4">
        <f>SUM('Functional Requirements'!I6:I38)</f>
        <v>0</v>
      </c>
      <c r="I10" s="4">
        <f>B10*5</f>
        <v>165</v>
      </c>
      <c r="J10" s="6">
        <f>IFERROR(H10/I10,0)</f>
        <v>0</v>
      </c>
      <c r="K10" s="4" t="str">
        <f>IF(G10&gt;0,"REVIEW",IF(OR(C10&lt;B10,E10&lt;B10),"INCOMPLETE","COMPLETE"))</f>
        <v>INCOMPLETE</v>
      </c>
      <c r="L10" s="2"/>
      <c r="M10" s="2"/>
    </row>
    <row r="11" spans="1:13" ht="27.95" customHeight="1">
      <c r="A11" s="4" t="s">
        <v>19</v>
      </c>
      <c r="B11" s="4">
        <v>7</v>
      </c>
      <c r="C11" s="4">
        <f>COUNTIF('Non-Functional Requirements'!K6:K12,"COMPLETE")</f>
        <v>0</v>
      </c>
      <c r="D11" s="6">
        <f>C11/B11</f>
        <v>0</v>
      </c>
      <c r="E11" s="6">
        <f>COUNTIF('Non-Functional Requirements'!L6:L12,"COMPLETE")</f>
        <v>0</v>
      </c>
      <c r="F11" s="6">
        <f>E11/B11</f>
        <v>0</v>
      </c>
      <c r="G11" s="4">
        <f>COUNTIF('Non-Functional Requirements'!J6:J12,"REVIEW")</f>
        <v>0</v>
      </c>
      <c r="H11" s="4">
        <f>SUM('Non-Functional Requirements'!I6:I12)</f>
        <v>0</v>
      </c>
      <c r="I11" s="4">
        <f>B11*5</f>
        <v>35</v>
      </c>
      <c r="J11" s="6">
        <f>IFERROR(H11/I11,0)</f>
        <v>0</v>
      </c>
      <c r="K11" s="4" t="str">
        <f>IF(G11&gt;0,"REVIEW",IF(OR(C11&lt;B11,E11&lt;B11),"INCOMPLETE","COMPLETE"))</f>
        <v>INCOMPLETE</v>
      </c>
      <c r="L11" s="2"/>
      <c r="M11" s="2"/>
    </row>
    <row r="12" spans="1:13" ht="27.95" customHeight="1">
      <c r="A12" s="5" t="s">
        <v>20</v>
      </c>
      <c r="B12" s="5">
        <f>SUM(B10:B11)</f>
        <v>40</v>
      </c>
      <c r="C12" s="5">
        <f>SUM(C10:C11)</f>
        <v>0</v>
      </c>
      <c r="D12" s="7">
        <f>C12/B12</f>
        <v>0</v>
      </c>
      <c r="E12" s="7">
        <f>SUM(E10:E11)</f>
        <v>0</v>
      </c>
      <c r="F12" s="7">
        <f>E12/B12</f>
        <v>0</v>
      </c>
      <c r="G12" s="5">
        <f>SUM(G10:G11)</f>
        <v>0</v>
      </c>
      <c r="H12" s="5">
        <f>SUM(H10:H11)</f>
        <v>0</v>
      </c>
      <c r="I12" s="5">
        <f>SUM(I10:I11)</f>
        <v>200</v>
      </c>
      <c r="J12" s="7">
        <f>IFERROR(H12/I12,0)</f>
        <v>0</v>
      </c>
      <c r="K12" s="5" t="str">
        <f>IF(G12&gt;0,"REVIEW",IF(OR(C12&lt;B12,E12&lt;B12),"INCOMPLETE","COMPLETE"))</f>
        <v>INCOMPLETE</v>
      </c>
      <c r="L12" s="2"/>
      <c r="M12" s="2"/>
    </row>
    <row r="13" spans="1:13">
      <c r="A13" s="2"/>
      <c r="B13" s="2"/>
      <c r="C13" s="2"/>
      <c r="D13" s="2"/>
      <c r="E13" s="2"/>
      <c r="F13" s="2"/>
      <c r="G13" s="2"/>
      <c r="H13" s="2"/>
      <c r="I13" s="2"/>
      <c r="J13" s="2"/>
      <c r="K13" s="2"/>
      <c r="L13" s="2"/>
      <c r="M13" s="2"/>
    </row>
    <row r="14" spans="1:13">
      <c r="A14" s="2"/>
      <c r="B14" s="2"/>
      <c r="C14" s="2"/>
      <c r="D14" s="2"/>
      <c r="E14" s="2"/>
      <c r="F14" s="2"/>
      <c r="G14" s="2"/>
      <c r="H14" s="2"/>
      <c r="I14" s="2"/>
      <c r="J14" s="2"/>
      <c r="K14" s="2"/>
      <c r="L14" s="2"/>
      <c r="M14" s="2"/>
    </row>
    <row r="15" spans="1:13" ht="15">
      <c r="A15" s="17" t="s">
        <v>21</v>
      </c>
      <c r="B15" s="17"/>
      <c r="C15" s="17"/>
      <c r="D15" s="17"/>
      <c r="E15" s="17"/>
      <c r="F15" s="17"/>
      <c r="G15" s="2"/>
      <c r="H15" s="17" t="s">
        <v>22</v>
      </c>
      <c r="I15" s="17"/>
      <c r="J15" s="17"/>
      <c r="K15" s="17"/>
      <c r="L15" s="17"/>
      <c r="M15" s="17"/>
    </row>
    <row r="16" spans="1:13" ht="15">
      <c r="A16" s="8" t="s">
        <v>23</v>
      </c>
      <c r="B16" s="8" t="s">
        <v>24</v>
      </c>
      <c r="C16" s="8" t="s">
        <v>25</v>
      </c>
      <c r="D16" s="8" t="s">
        <v>8</v>
      </c>
      <c r="E16" s="8" t="s">
        <v>26</v>
      </c>
      <c r="F16" s="8" t="s">
        <v>27</v>
      </c>
      <c r="G16" s="2"/>
      <c r="H16" s="8" t="s">
        <v>23</v>
      </c>
      <c r="I16" s="8" t="s">
        <v>24</v>
      </c>
      <c r="J16" s="8" t="s">
        <v>25</v>
      </c>
      <c r="K16" s="8" t="s">
        <v>8</v>
      </c>
      <c r="L16" s="8" t="s">
        <v>26</v>
      </c>
      <c r="M16" s="8" t="s">
        <v>27</v>
      </c>
    </row>
    <row r="17" spans="1:13">
      <c r="A17" s="2" t="s">
        <v>28</v>
      </c>
      <c r="B17" s="2">
        <f>COUNTIF('Functional Requirements'!D6:D38,"Fully Supported")</f>
        <v>0</v>
      </c>
      <c r="C17" s="2">
        <f>COUNTIF('Non-Functional Requirements'!D6:D12,"Fully Supported")</f>
        <v>0</v>
      </c>
      <c r="D17" s="2">
        <f>B17+C17</f>
        <v>0</v>
      </c>
      <c r="E17" s="9">
        <f>D17/40</f>
        <v>0</v>
      </c>
      <c r="F17" s="9">
        <f>E17</f>
        <v>0</v>
      </c>
      <c r="G17" s="2"/>
      <c r="H17" s="2" t="s">
        <v>28</v>
      </c>
      <c r="I17" s="2">
        <f>COUNTIF('Functional Requirements'!G6:G38,"Fully Supported")</f>
        <v>0</v>
      </c>
      <c r="J17" s="2">
        <f>COUNTIF('Non-Functional Requirements'!G6:G12,"Fully Supported")</f>
        <v>0</v>
      </c>
      <c r="K17" s="2">
        <f>I17+J17</f>
        <v>0</v>
      </c>
      <c r="L17" s="9">
        <f>K17/40</f>
        <v>0</v>
      </c>
      <c r="M17" s="9">
        <f>L17</f>
        <v>0</v>
      </c>
    </row>
    <row r="18" spans="1:13">
      <c r="A18" s="2" t="s">
        <v>29</v>
      </c>
      <c r="B18" s="2">
        <f>COUNTIF('Functional Requirements'!D6:D38,"Partially Supported")</f>
        <v>0</v>
      </c>
      <c r="C18" s="2">
        <f>COUNTIF('Non-Functional Requirements'!D6:D12,"Partially Supported")</f>
        <v>0</v>
      </c>
      <c r="D18" s="2">
        <f>B18+C18</f>
        <v>0</v>
      </c>
      <c r="E18" s="9">
        <f>D18/40</f>
        <v>0</v>
      </c>
      <c r="F18" s="9">
        <f>E18</f>
        <v>0</v>
      </c>
      <c r="G18" s="2"/>
      <c r="H18" s="2" t="s">
        <v>29</v>
      </c>
      <c r="I18" s="2">
        <f>COUNTIF('Functional Requirements'!G6:G38,"Partially Supported")</f>
        <v>0</v>
      </c>
      <c r="J18" s="2">
        <f>COUNTIF('Non-Functional Requirements'!G6:G12,"Partially Supported")</f>
        <v>0</v>
      </c>
      <c r="K18" s="2">
        <f>I18+J18</f>
        <v>0</v>
      </c>
      <c r="L18" s="9">
        <f>K18/40</f>
        <v>0</v>
      </c>
      <c r="M18" s="9">
        <f>L18</f>
        <v>0</v>
      </c>
    </row>
    <row r="19" spans="1:13">
      <c r="A19" s="2" t="s">
        <v>30</v>
      </c>
      <c r="B19" s="2">
        <f>COUNTIF('Functional Requirements'!D6:D38,"Not Supported")</f>
        <v>0</v>
      </c>
      <c r="C19" s="2">
        <f>COUNTIF('Non-Functional Requirements'!D6:D12,"Not Supported")</f>
        <v>0</v>
      </c>
      <c r="D19" s="2">
        <f>B19+C19</f>
        <v>0</v>
      </c>
      <c r="E19" s="9">
        <f>D19/40</f>
        <v>0</v>
      </c>
      <c r="F19" s="9">
        <f>E19</f>
        <v>0</v>
      </c>
      <c r="G19" s="2"/>
      <c r="H19" s="2" t="s">
        <v>30</v>
      </c>
      <c r="I19" s="2">
        <f>COUNTIF('Functional Requirements'!G6:G38,"Not Supported")</f>
        <v>0</v>
      </c>
      <c r="J19" s="2">
        <f>COUNTIF('Non-Functional Requirements'!G6:G12,"Not Supported")</f>
        <v>0</v>
      </c>
      <c r="K19" s="2">
        <f>I19+J19</f>
        <v>0</v>
      </c>
      <c r="L19" s="9">
        <f>K19/40</f>
        <v>0</v>
      </c>
      <c r="M19" s="9">
        <f>L19</f>
        <v>0</v>
      </c>
    </row>
    <row r="20" spans="1:13">
      <c r="A20" s="2" t="s">
        <v>31</v>
      </c>
      <c r="B20" s="2">
        <f>COUNTIF('Functional Requirements'!D6:D38,"Not Applicable")</f>
        <v>0</v>
      </c>
      <c r="C20" s="2">
        <f>COUNTIF('Non-Functional Requirements'!D6:D12,"Not Applicable")</f>
        <v>0</v>
      </c>
      <c r="D20" s="2">
        <f>B20+C20</f>
        <v>0</v>
      </c>
      <c r="E20" s="9">
        <f>D20/40</f>
        <v>0</v>
      </c>
      <c r="F20" s="9">
        <f>E20</f>
        <v>0</v>
      </c>
      <c r="G20" s="2"/>
      <c r="H20" s="2" t="s">
        <v>31</v>
      </c>
      <c r="I20" s="2">
        <f>COUNTIF('Functional Requirements'!G6:G38,"Not Applicable")</f>
        <v>0</v>
      </c>
      <c r="J20" s="2">
        <f>COUNTIF('Non-Functional Requirements'!G6:G12,"Not Applicable")</f>
        <v>0</v>
      </c>
      <c r="K20" s="2">
        <f>I20+J20</f>
        <v>0</v>
      </c>
      <c r="L20" s="9">
        <f>K20/40</f>
        <v>0</v>
      </c>
      <c r="M20" s="9">
        <f>L20</f>
        <v>0</v>
      </c>
    </row>
    <row r="21" spans="1:13">
      <c r="A21" s="2" t="s">
        <v>32</v>
      </c>
      <c r="B21" s="2">
        <f>COUNTBLANK('Functional Requirements'!D6:D38)</f>
        <v>33</v>
      </c>
      <c r="C21" s="2">
        <f>COUNTBLANK('Non-Functional Requirements'!D6:D12)</f>
        <v>7</v>
      </c>
      <c r="D21" s="2">
        <f>B21+C21</f>
        <v>40</v>
      </c>
      <c r="E21" s="9">
        <f>D21/40</f>
        <v>1</v>
      </c>
      <c r="F21" s="9">
        <f>E21</f>
        <v>1</v>
      </c>
      <c r="G21" s="2"/>
      <c r="H21" s="2" t="s">
        <v>32</v>
      </c>
      <c r="I21" s="2">
        <f>COUNTBLANK('Functional Requirements'!G6:G38)</f>
        <v>33</v>
      </c>
      <c r="J21" s="2">
        <f>COUNTBLANK('Non-Functional Requirements'!G6:G12)</f>
        <v>7</v>
      </c>
      <c r="K21" s="2">
        <f>I21+J21</f>
        <v>40</v>
      </c>
      <c r="L21" s="9">
        <f>K21/40</f>
        <v>1</v>
      </c>
      <c r="M21" s="9">
        <f>L21</f>
        <v>1</v>
      </c>
    </row>
    <row r="22" spans="1:13">
      <c r="A22" s="2"/>
      <c r="B22" s="2"/>
      <c r="C22" s="2"/>
      <c r="D22" s="2"/>
      <c r="E22" s="2"/>
      <c r="F22" s="2"/>
      <c r="G22" s="2"/>
      <c r="H22" s="2"/>
      <c r="I22" s="2"/>
      <c r="J22" s="2"/>
      <c r="K22" s="2"/>
      <c r="L22" s="2"/>
      <c r="M22" s="2"/>
    </row>
    <row r="23" spans="1:13">
      <c r="A23" s="2"/>
      <c r="B23" s="2"/>
      <c r="C23" s="2"/>
      <c r="D23" s="2"/>
      <c r="E23" s="2"/>
      <c r="F23" s="2"/>
      <c r="G23" s="2"/>
      <c r="H23" s="2"/>
      <c r="I23" s="2"/>
      <c r="J23" s="2"/>
      <c r="K23" s="2"/>
      <c r="L23" s="2"/>
      <c r="M23" s="2"/>
    </row>
    <row r="24" spans="1:13" ht="15">
      <c r="A24" s="17" t="s">
        <v>33</v>
      </c>
      <c r="B24" s="17"/>
      <c r="C24" s="17"/>
      <c r="D24" s="17"/>
      <c r="E24" s="17"/>
      <c r="F24" s="17"/>
      <c r="G24" s="17"/>
      <c r="H24" s="17"/>
      <c r="I24" s="17"/>
      <c r="J24" s="17"/>
      <c r="K24" s="17"/>
      <c r="L24" s="17"/>
      <c r="M24" s="17"/>
    </row>
    <row r="25" spans="1:13">
      <c r="A25" s="18" t="s">
        <v>34</v>
      </c>
      <c r="B25" s="18"/>
      <c r="C25" s="18"/>
      <c r="D25" s="18"/>
      <c r="E25" s="18"/>
      <c r="F25" s="18"/>
      <c r="G25" s="18"/>
      <c r="H25" s="18"/>
      <c r="I25" s="18"/>
      <c r="J25" s="18"/>
      <c r="K25" s="18"/>
      <c r="L25" s="18"/>
      <c r="M25" s="18"/>
    </row>
    <row r="26" spans="1:13">
      <c r="A26" s="18"/>
      <c r="B26" s="18"/>
      <c r="C26" s="18"/>
      <c r="D26" s="18"/>
      <c r="E26" s="18"/>
      <c r="F26" s="18"/>
      <c r="G26" s="18"/>
      <c r="H26" s="18"/>
      <c r="I26" s="18"/>
      <c r="J26" s="18"/>
      <c r="K26" s="18"/>
      <c r="L26" s="18"/>
      <c r="M26" s="18"/>
    </row>
    <row r="27" spans="1:13">
      <c r="A27" s="18"/>
      <c r="B27" s="18"/>
      <c r="C27" s="18"/>
      <c r="D27" s="18"/>
      <c r="E27" s="18"/>
      <c r="F27" s="18"/>
      <c r="G27" s="18"/>
      <c r="H27" s="18"/>
      <c r="I27" s="18"/>
      <c r="J27" s="18"/>
      <c r="K27" s="18"/>
      <c r="L27" s="18"/>
      <c r="M27" s="18"/>
    </row>
  </sheetData>
  <mergeCells count="15">
    <mergeCell ref="A1:M1"/>
    <mergeCell ref="A2:M2"/>
    <mergeCell ref="A4:C4"/>
    <mergeCell ref="A5:C6"/>
    <mergeCell ref="D4:F4"/>
    <mergeCell ref="D5:F6"/>
    <mergeCell ref="G4:I4"/>
    <mergeCell ref="G5:I6"/>
    <mergeCell ref="J4:L4"/>
    <mergeCell ref="J5:L6"/>
    <mergeCell ref="A8:K8"/>
    <mergeCell ref="A15:F15"/>
    <mergeCell ref="H15:M15"/>
    <mergeCell ref="A24:M24"/>
    <mergeCell ref="A25:M27"/>
  </mergeCells>
  <conditionalFormatting sqref="D10:D12">
    <cfRule type="dataBar" priority="1">
      <dataBar>
        <cfvo type="min"/>
        <cfvo type="max"/>
        <color rgb="FF00A6A6"/>
      </dataBar>
    </cfRule>
  </conditionalFormatting>
  <conditionalFormatting sqref="F10:F12">
    <cfRule type="dataBar" priority="2">
      <dataBar>
        <cfvo type="min"/>
        <cfvo type="max"/>
        <color rgb="FF70AD47"/>
      </dataBar>
    </cfRule>
  </conditionalFormatting>
  <conditionalFormatting sqref="F17:F21">
    <cfRule type="dataBar" priority="8">
      <dataBar>
        <cfvo type="min"/>
        <cfvo type="max"/>
        <color rgb="FF2F75B5"/>
      </dataBar>
    </cfRule>
  </conditionalFormatting>
  <conditionalFormatting sqref="G10:G12">
    <cfRule type="cellIs" dxfId="21" priority="4" operator="greaterThan">
      <formula>0</formula>
    </cfRule>
  </conditionalFormatting>
  <conditionalFormatting sqref="J10:J12">
    <cfRule type="colorScale" priority="3">
      <colorScale>
        <cfvo type="min"/>
        <cfvo type="percentile" val="50"/>
        <cfvo type="max"/>
        <color rgb="FFF4CCCC"/>
        <color rgb="FFFFF2CC"/>
        <color rgb="FFE2F0D9"/>
      </colorScale>
    </cfRule>
  </conditionalFormatting>
  <conditionalFormatting sqref="K10:K12">
    <cfRule type="expression" dxfId="20" priority="5">
      <formula>K10="COMPLETE"</formula>
    </cfRule>
    <cfRule type="expression" dxfId="19" priority="6">
      <formula>K10="INCOMPLETE"</formula>
    </cfRule>
    <cfRule type="expression" dxfId="18" priority="7">
      <formula>K10="REVIEW"</formula>
    </cfRule>
  </conditionalFormatting>
  <conditionalFormatting sqref="M17:M21">
    <cfRule type="dataBar" priority="9">
      <dataBar>
        <cfvo type="min"/>
        <cfvo type="max"/>
        <color rgb="FF70AD47"/>
      </dataBar>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
  <sheetViews>
    <sheetView zoomScale="60" zoomScaleNormal="60" zoomScaleSheetLayoutView="100" workbookViewId="0">
      <selection activeCell="D5" sqref="D5"/>
    </sheetView>
  </sheetViews>
  <sheetFormatPr defaultRowHeight="14.25"/>
  <cols>
    <col min="1" max="1" width="8" customWidth="1"/>
    <col min="2" max="2" width="122.875" customWidth="1"/>
    <col min="3" max="3" width="16" customWidth="1"/>
    <col min="4" max="4" width="22" customWidth="1"/>
  </cols>
  <sheetData>
    <row r="1" spans="1:4" ht="30" customHeight="1">
      <c r="A1" s="29" t="s">
        <v>35</v>
      </c>
      <c r="B1" s="29"/>
      <c r="C1" s="29"/>
      <c r="D1" s="29"/>
    </row>
    <row r="2" spans="1:4" ht="15">
      <c r="A2" s="15" t="s">
        <v>36</v>
      </c>
      <c r="B2" s="15"/>
      <c r="C2" s="15"/>
      <c r="D2" s="15"/>
    </row>
    <row r="4" spans="1:4" ht="15">
      <c r="A4" s="1" t="s">
        <v>37</v>
      </c>
      <c r="B4" s="1" t="s">
        <v>38</v>
      </c>
      <c r="C4" s="1" t="s">
        <v>39</v>
      </c>
      <c r="D4" s="1" t="s">
        <v>40</v>
      </c>
    </row>
    <row r="5" spans="1:4">
      <c r="A5" s="10">
        <v>1</v>
      </c>
      <c r="B5" s="10" t="s">
        <v>41</v>
      </c>
      <c r="C5" s="10" t="s">
        <v>42</v>
      </c>
      <c r="D5" s="10" t="s">
        <v>43</v>
      </c>
    </row>
    <row r="6" spans="1:4">
      <c r="A6" s="10">
        <v>2</v>
      </c>
      <c r="B6" s="10" t="s">
        <v>44</v>
      </c>
      <c r="C6" s="10" t="s">
        <v>42</v>
      </c>
      <c r="D6" s="10" t="s">
        <v>45</v>
      </c>
    </row>
    <row r="7" spans="1:4">
      <c r="A7" s="10">
        <v>3</v>
      </c>
      <c r="B7" s="10" t="s">
        <v>46</v>
      </c>
      <c r="C7" s="10" t="s">
        <v>42</v>
      </c>
      <c r="D7" s="10" t="s">
        <v>47</v>
      </c>
    </row>
    <row r="8" spans="1:4">
      <c r="A8" s="10">
        <v>4</v>
      </c>
      <c r="B8" s="10" t="s">
        <v>48</v>
      </c>
      <c r="C8" s="10" t="s">
        <v>42</v>
      </c>
      <c r="D8" s="10" t="s">
        <v>49</v>
      </c>
    </row>
    <row r="9" spans="1:4">
      <c r="A9" s="10">
        <v>5</v>
      </c>
      <c r="B9" s="10" t="s">
        <v>50</v>
      </c>
      <c r="C9" s="10" t="s">
        <v>51</v>
      </c>
      <c r="D9" s="10" t="s">
        <v>52</v>
      </c>
    </row>
    <row r="10" spans="1:4">
      <c r="A10" s="10">
        <v>6</v>
      </c>
      <c r="B10" s="10" t="s">
        <v>53</v>
      </c>
      <c r="C10" s="10" t="s">
        <v>51</v>
      </c>
      <c r="D10" s="10" t="s">
        <v>54</v>
      </c>
    </row>
    <row r="11" spans="1:4">
      <c r="A11" s="10">
        <v>7</v>
      </c>
      <c r="B11" s="10" t="s">
        <v>55</v>
      </c>
      <c r="C11" s="10" t="s">
        <v>51</v>
      </c>
      <c r="D11" s="10" t="s">
        <v>56</v>
      </c>
    </row>
    <row r="12" spans="1:4" ht="28.5">
      <c r="A12" s="10">
        <v>8</v>
      </c>
      <c r="B12" s="10" t="s">
        <v>57</v>
      </c>
      <c r="C12" s="10" t="s">
        <v>51</v>
      </c>
      <c r="D12" s="10" t="s">
        <v>58</v>
      </c>
    </row>
    <row r="13" spans="1:4" ht="28.5">
      <c r="A13" s="10">
        <v>9</v>
      </c>
      <c r="B13" s="10" t="s">
        <v>59</v>
      </c>
      <c r="C13" s="10" t="s">
        <v>51</v>
      </c>
      <c r="D13" s="10" t="s">
        <v>58</v>
      </c>
    </row>
    <row r="14" spans="1:4">
      <c r="A14" s="10">
        <v>10</v>
      </c>
      <c r="B14" s="10" t="s">
        <v>60</v>
      </c>
      <c r="C14" s="10" t="s">
        <v>51</v>
      </c>
      <c r="D14" s="10" t="s">
        <v>58</v>
      </c>
    </row>
    <row r="15" spans="1:4" ht="18" customHeight="1">
      <c r="A15" s="10">
        <v>11</v>
      </c>
      <c r="B15" s="10" t="s">
        <v>200</v>
      </c>
      <c r="C15" s="10" t="s">
        <v>51</v>
      </c>
      <c r="D15" s="10" t="s">
        <v>61</v>
      </c>
    </row>
    <row r="16" spans="1:4">
      <c r="A16" s="10">
        <v>12</v>
      </c>
      <c r="B16" s="10" t="s">
        <v>62</v>
      </c>
      <c r="C16" s="10" t="s">
        <v>51</v>
      </c>
      <c r="D16" s="10" t="s">
        <v>63</v>
      </c>
    </row>
  </sheetData>
  <mergeCells count="2">
    <mergeCell ref="A1:D1"/>
    <mergeCell ref="A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8"/>
  <sheetViews>
    <sheetView topLeftCell="A7" zoomScale="40" zoomScaleNormal="40" zoomScaleSheetLayoutView="100" workbookViewId="0">
      <selection activeCell="P8" sqref="P8"/>
    </sheetView>
  </sheetViews>
  <sheetFormatPr defaultRowHeight="14.25"/>
  <cols>
    <col min="1" max="1" width="11" customWidth="1"/>
    <col min="2" max="2" width="65" customWidth="1"/>
    <col min="3" max="3" width="58" customWidth="1"/>
    <col min="4" max="4" width="18" customWidth="1"/>
    <col min="5" max="5" width="42" customWidth="1"/>
    <col min="6" max="6" width="34" customWidth="1"/>
    <col min="7" max="7" width="18" customWidth="1"/>
    <col min="8" max="8" width="40" customWidth="1"/>
    <col min="9" max="9" width="10" customWidth="1"/>
    <col min="10" max="10" width="16" customWidth="1"/>
    <col min="11" max="12" width="20" customWidth="1"/>
  </cols>
  <sheetData>
    <row r="1" spans="1:12" ht="30" customHeight="1">
      <c r="A1" s="14" t="s">
        <v>64</v>
      </c>
      <c r="B1" s="14"/>
      <c r="C1" s="14"/>
      <c r="D1" s="14"/>
      <c r="E1" s="14"/>
      <c r="F1" s="14"/>
      <c r="G1" s="14"/>
      <c r="H1" s="14"/>
      <c r="I1" s="14"/>
      <c r="J1" s="14"/>
      <c r="K1" s="14"/>
      <c r="L1" s="14"/>
    </row>
    <row r="2" spans="1:12" ht="15">
      <c r="A2" s="15" t="s">
        <v>65</v>
      </c>
      <c r="B2" s="15"/>
      <c r="C2" s="15"/>
      <c r="D2" s="15"/>
      <c r="E2" s="15"/>
      <c r="F2" s="15"/>
      <c r="G2" s="15"/>
      <c r="H2" s="15"/>
      <c r="I2" s="15"/>
      <c r="J2" s="15"/>
      <c r="K2" s="15"/>
      <c r="L2" s="15"/>
    </row>
    <row r="3" spans="1:12" ht="15">
      <c r="A3" s="16" t="s">
        <v>66</v>
      </c>
      <c r="B3" s="16"/>
      <c r="C3" s="16"/>
      <c r="D3" s="16"/>
      <c r="E3" s="16"/>
      <c r="F3" s="16"/>
      <c r="G3" s="16"/>
      <c r="H3" s="16"/>
      <c r="I3" s="16"/>
      <c r="J3" s="16"/>
      <c r="K3" s="16"/>
      <c r="L3" s="16"/>
    </row>
    <row r="5" spans="1:12" ht="30">
      <c r="A5" s="1" t="s">
        <v>67</v>
      </c>
      <c r="B5" s="1" t="s">
        <v>68</v>
      </c>
      <c r="C5" s="1" t="s">
        <v>69</v>
      </c>
      <c r="D5" s="1" t="s">
        <v>70</v>
      </c>
      <c r="E5" s="1" t="s">
        <v>71</v>
      </c>
      <c r="F5" s="1" t="s">
        <v>72</v>
      </c>
      <c r="G5" s="1" t="s">
        <v>73</v>
      </c>
      <c r="H5" s="1" t="s">
        <v>74</v>
      </c>
      <c r="I5" s="1" t="s">
        <v>75</v>
      </c>
      <c r="J5" s="1" t="s">
        <v>76</v>
      </c>
      <c r="K5" s="1" t="s">
        <v>77</v>
      </c>
      <c r="L5" s="1" t="s">
        <v>78</v>
      </c>
    </row>
    <row r="6" spans="1:12" ht="57">
      <c r="A6" s="10" t="s">
        <v>79</v>
      </c>
      <c r="B6" s="10" t="s">
        <v>80</v>
      </c>
      <c r="C6" s="10" t="s">
        <v>81</v>
      </c>
      <c r="D6" s="11"/>
      <c r="E6" s="11"/>
      <c r="F6" s="11"/>
      <c r="G6" s="12"/>
      <c r="H6" s="12"/>
      <c r="I6" s="13" t="str">
        <f t="shared" ref="I6:I38" si="0">IF(G6="Fully Supported",5,IF(G6="Partially Supported",3,IF(OR(G6="Not Supported",G6="Not Applicable"),0,"")))</f>
        <v/>
      </c>
      <c r="J6" s="13" t="str">
        <f t="shared" ref="J6:J38" si="1">IF(OR(G6="Not Supported",G6="Not Applicable"),"REVIEW","")</f>
        <v/>
      </c>
      <c r="K6" s="13" t="str">
        <f t="shared" ref="K6:K38" si="2">IF(D6="","NOT COMPLETE",IF(E6="","MISSING EXPLANATION","COMPLETE"))</f>
        <v>NOT COMPLETE</v>
      </c>
      <c r="L6" s="13" t="str">
        <f t="shared" ref="L6:L38" si="3">IF(G6="","NOT EVALUATED",IF(H6="","MISSING RATIONALE","COMPLETE"))</f>
        <v>NOT EVALUATED</v>
      </c>
    </row>
    <row r="7" spans="1:12" ht="71.25">
      <c r="A7" s="10" t="s">
        <v>82</v>
      </c>
      <c r="B7" s="10" t="s">
        <v>83</v>
      </c>
      <c r="C7" s="10" t="s">
        <v>84</v>
      </c>
      <c r="D7" s="11"/>
      <c r="E7" s="11"/>
      <c r="F7" s="11"/>
      <c r="G7" s="12"/>
      <c r="H7" s="12"/>
      <c r="I7" s="13" t="str">
        <f t="shared" si="0"/>
        <v/>
      </c>
      <c r="J7" s="13" t="str">
        <f t="shared" si="1"/>
        <v/>
      </c>
      <c r="K7" s="13" t="str">
        <f t="shared" si="2"/>
        <v>NOT COMPLETE</v>
      </c>
      <c r="L7" s="13" t="str">
        <f t="shared" si="3"/>
        <v>NOT EVALUATED</v>
      </c>
    </row>
    <row r="8" spans="1:12" ht="57">
      <c r="A8" s="10" t="s">
        <v>85</v>
      </c>
      <c r="B8" s="10" t="s">
        <v>86</v>
      </c>
      <c r="C8" s="10" t="s">
        <v>87</v>
      </c>
      <c r="D8" s="11"/>
      <c r="E8" s="11"/>
      <c r="F8" s="11"/>
      <c r="G8" s="12"/>
      <c r="H8" s="12"/>
      <c r="I8" s="13" t="str">
        <f t="shared" si="0"/>
        <v/>
      </c>
      <c r="J8" s="13" t="str">
        <f t="shared" si="1"/>
        <v/>
      </c>
      <c r="K8" s="13" t="str">
        <f t="shared" si="2"/>
        <v>NOT COMPLETE</v>
      </c>
      <c r="L8" s="13" t="str">
        <f t="shared" si="3"/>
        <v>NOT EVALUATED</v>
      </c>
    </row>
    <row r="9" spans="1:12" ht="28.5">
      <c r="A9" s="10" t="s">
        <v>88</v>
      </c>
      <c r="B9" s="10" t="s">
        <v>89</v>
      </c>
      <c r="C9" s="10" t="s">
        <v>90</v>
      </c>
      <c r="D9" s="11"/>
      <c r="E9" s="11"/>
      <c r="F9" s="11"/>
      <c r="G9" s="12"/>
      <c r="H9" s="12"/>
      <c r="I9" s="13" t="str">
        <f t="shared" si="0"/>
        <v/>
      </c>
      <c r="J9" s="13" t="str">
        <f t="shared" si="1"/>
        <v/>
      </c>
      <c r="K9" s="13" t="str">
        <f t="shared" si="2"/>
        <v>NOT COMPLETE</v>
      </c>
      <c r="L9" s="13" t="str">
        <f t="shared" si="3"/>
        <v>NOT EVALUATED</v>
      </c>
    </row>
    <row r="10" spans="1:12" ht="57">
      <c r="A10" s="10" t="s">
        <v>91</v>
      </c>
      <c r="B10" s="10" t="s">
        <v>92</v>
      </c>
      <c r="C10" s="10" t="s">
        <v>93</v>
      </c>
      <c r="D10" s="11"/>
      <c r="E10" s="11"/>
      <c r="F10" s="11"/>
      <c r="G10" s="12"/>
      <c r="H10" s="12"/>
      <c r="I10" s="13" t="str">
        <f t="shared" si="0"/>
        <v/>
      </c>
      <c r="J10" s="13" t="str">
        <f t="shared" si="1"/>
        <v/>
      </c>
      <c r="K10" s="13" t="str">
        <f t="shared" si="2"/>
        <v>NOT COMPLETE</v>
      </c>
      <c r="L10" s="13" t="str">
        <f t="shared" si="3"/>
        <v>NOT EVALUATED</v>
      </c>
    </row>
    <row r="11" spans="1:12" ht="28.5">
      <c r="A11" s="10" t="s">
        <v>94</v>
      </c>
      <c r="B11" s="10" t="s">
        <v>95</v>
      </c>
      <c r="C11" s="10" t="s">
        <v>96</v>
      </c>
      <c r="D11" s="11"/>
      <c r="E11" s="11"/>
      <c r="F11" s="11"/>
      <c r="G11" s="12"/>
      <c r="H11" s="12"/>
      <c r="I11" s="13" t="str">
        <f t="shared" si="0"/>
        <v/>
      </c>
      <c r="J11" s="13" t="str">
        <f t="shared" si="1"/>
        <v/>
      </c>
      <c r="K11" s="13" t="str">
        <f t="shared" si="2"/>
        <v>NOT COMPLETE</v>
      </c>
      <c r="L11" s="13" t="str">
        <f t="shared" si="3"/>
        <v>NOT EVALUATED</v>
      </c>
    </row>
    <row r="12" spans="1:12" ht="28.5">
      <c r="A12" s="10" t="s">
        <v>97</v>
      </c>
      <c r="B12" s="10" t="s">
        <v>98</v>
      </c>
      <c r="C12" s="10" t="s">
        <v>99</v>
      </c>
      <c r="D12" s="11"/>
      <c r="E12" s="11"/>
      <c r="F12" s="11"/>
      <c r="G12" s="12"/>
      <c r="H12" s="12"/>
      <c r="I12" s="13" t="str">
        <f t="shared" si="0"/>
        <v/>
      </c>
      <c r="J12" s="13" t="str">
        <f t="shared" si="1"/>
        <v/>
      </c>
      <c r="K12" s="13" t="str">
        <f t="shared" si="2"/>
        <v>NOT COMPLETE</v>
      </c>
      <c r="L12" s="13" t="str">
        <f t="shared" si="3"/>
        <v>NOT EVALUATED</v>
      </c>
    </row>
    <row r="13" spans="1:12" ht="42.75">
      <c r="A13" s="10" t="s">
        <v>100</v>
      </c>
      <c r="B13" s="10" t="s">
        <v>101</v>
      </c>
      <c r="C13" s="10" t="s">
        <v>102</v>
      </c>
      <c r="D13" s="11"/>
      <c r="E13" s="11"/>
      <c r="F13" s="11"/>
      <c r="G13" s="12"/>
      <c r="H13" s="12"/>
      <c r="I13" s="13" t="str">
        <f t="shared" si="0"/>
        <v/>
      </c>
      <c r="J13" s="13" t="str">
        <f t="shared" si="1"/>
        <v/>
      </c>
      <c r="K13" s="13" t="str">
        <f t="shared" si="2"/>
        <v>NOT COMPLETE</v>
      </c>
      <c r="L13" s="13" t="str">
        <f t="shared" si="3"/>
        <v>NOT EVALUATED</v>
      </c>
    </row>
    <row r="14" spans="1:12" ht="28.5">
      <c r="A14" s="10" t="s">
        <v>103</v>
      </c>
      <c r="B14" s="10" t="s">
        <v>104</v>
      </c>
      <c r="C14" s="10" t="s">
        <v>105</v>
      </c>
      <c r="D14" s="11"/>
      <c r="E14" s="11"/>
      <c r="F14" s="11"/>
      <c r="G14" s="12"/>
      <c r="H14" s="12"/>
      <c r="I14" s="13" t="str">
        <f t="shared" si="0"/>
        <v/>
      </c>
      <c r="J14" s="13" t="str">
        <f t="shared" si="1"/>
        <v/>
      </c>
      <c r="K14" s="13" t="str">
        <f t="shared" si="2"/>
        <v>NOT COMPLETE</v>
      </c>
      <c r="L14" s="13" t="str">
        <f t="shared" si="3"/>
        <v>NOT EVALUATED</v>
      </c>
    </row>
    <row r="15" spans="1:12" ht="28.5">
      <c r="A15" s="10" t="s">
        <v>106</v>
      </c>
      <c r="B15" s="10" t="s">
        <v>107</v>
      </c>
      <c r="C15" s="10" t="s">
        <v>108</v>
      </c>
      <c r="D15" s="11"/>
      <c r="E15" s="11"/>
      <c r="F15" s="11"/>
      <c r="G15" s="12"/>
      <c r="H15" s="12"/>
      <c r="I15" s="13" t="str">
        <f t="shared" si="0"/>
        <v/>
      </c>
      <c r="J15" s="13" t="str">
        <f t="shared" si="1"/>
        <v/>
      </c>
      <c r="K15" s="13" t="str">
        <f t="shared" si="2"/>
        <v>NOT COMPLETE</v>
      </c>
      <c r="L15" s="13" t="str">
        <f t="shared" si="3"/>
        <v>NOT EVALUATED</v>
      </c>
    </row>
    <row r="16" spans="1:12" ht="57">
      <c r="A16" s="10" t="s">
        <v>109</v>
      </c>
      <c r="B16" s="10" t="s">
        <v>110</v>
      </c>
      <c r="C16" s="10" t="s">
        <v>111</v>
      </c>
      <c r="D16" s="11"/>
      <c r="E16" s="11"/>
      <c r="F16" s="11"/>
      <c r="G16" s="12"/>
      <c r="H16" s="12"/>
      <c r="I16" s="13" t="str">
        <f t="shared" si="0"/>
        <v/>
      </c>
      <c r="J16" s="13" t="str">
        <f t="shared" si="1"/>
        <v/>
      </c>
      <c r="K16" s="13" t="str">
        <f t="shared" si="2"/>
        <v>NOT COMPLETE</v>
      </c>
      <c r="L16" s="13" t="str">
        <f t="shared" si="3"/>
        <v>NOT EVALUATED</v>
      </c>
    </row>
    <row r="17" spans="1:12" ht="28.5">
      <c r="A17" s="10" t="s">
        <v>112</v>
      </c>
      <c r="B17" s="10" t="s">
        <v>113</v>
      </c>
      <c r="C17" s="10" t="s">
        <v>114</v>
      </c>
      <c r="D17" s="11"/>
      <c r="E17" s="11"/>
      <c r="F17" s="11"/>
      <c r="G17" s="12"/>
      <c r="H17" s="12"/>
      <c r="I17" s="13" t="str">
        <f t="shared" si="0"/>
        <v/>
      </c>
      <c r="J17" s="13" t="str">
        <f t="shared" si="1"/>
        <v/>
      </c>
      <c r="K17" s="13" t="str">
        <f t="shared" si="2"/>
        <v>NOT COMPLETE</v>
      </c>
      <c r="L17" s="13" t="str">
        <f t="shared" si="3"/>
        <v>NOT EVALUATED</v>
      </c>
    </row>
    <row r="18" spans="1:12" ht="42.75">
      <c r="A18" s="10" t="s">
        <v>115</v>
      </c>
      <c r="B18" s="10" t="s">
        <v>116</v>
      </c>
      <c r="C18" s="10" t="s">
        <v>117</v>
      </c>
      <c r="D18" s="11"/>
      <c r="E18" s="11"/>
      <c r="F18" s="11"/>
      <c r="G18" s="12"/>
      <c r="H18" s="12"/>
      <c r="I18" s="13" t="str">
        <f t="shared" si="0"/>
        <v/>
      </c>
      <c r="J18" s="13" t="str">
        <f t="shared" si="1"/>
        <v/>
      </c>
      <c r="K18" s="13" t="str">
        <f t="shared" si="2"/>
        <v>NOT COMPLETE</v>
      </c>
      <c r="L18" s="13" t="str">
        <f t="shared" si="3"/>
        <v>NOT EVALUATED</v>
      </c>
    </row>
    <row r="19" spans="1:12" ht="28.5">
      <c r="A19" s="10" t="s">
        <v>118</v>
      </c>
      <c r="B19" s="10" t="s">
        <v>119</v>
      </c>
      <c r="C19" s="10" t="s">
        <v>120</v>
      </c>
      <c r="D19" s="11"/>
      <c r="E19" s="11"/>
      <c r="F19" s="11"/>
      <c r="G19" s="12"/>
      <c r="H19" s="12"/>
      <c r="I19" s="13" t="str">
        <f t="shared" si="0"/>
        <v/>
      </c>
      <c r="J19" s="13" t="str">
        <f t="shared" si="1"/>
        <v/>
      </c>
      <c r="K19" s="13" t="str">
        <f t="shared" si="2"/>
        <v>NOT COMPLETE</v>
      </c>
      <c r="L19" s="13" t="str">
        <f t="shared" si="3"/>
        <v>NOT EVALUATED</v>
      </c>
    </row>
    <row r="20" spans="1:12" ht="28.5">
      <c r="A20" s="10" t="s">
        <v>121</v>
      </c>
      <c r="B20" s="10" t="s">
        <v>122</v>
      </c>
      <c r="C20" s="10" t="s">
        <v>123</v>
      </c>
      <c r="D20" s="11"/>
      <c r="E20" s="11"/>
      <c r="F20" s="11"/>
      <c r="G20" s="12"/>
      <c r="H20" s="12"/>
      <c r="I20" s="13" t="str">
        <f t="shared" si="0"/>
        <v/>
      </c>
      <c r="J20" s="13" t="str">
        <f t="shared" si="1"/>
        <v/>
      </c>
      <c r="K20" s="13" t="str">
        <f t="shared" si="2"/>
        <v>NOT COMPLETE</v>
      </c>
      <c r="L20" s="13" t="str">
        <f t="shared" si="3"/>
        <v>NOT EVALUATED</v>
      </c>
    </row>
    <row r="21" spans="1:12" ht="28.5">
      <c r="A21" s="10" t="s">
        <v>124</v>
      </c>
      <c r="B21" s="10" t="s">
        <v>125</v>
      </c>
      <c r="C21" s="10" t="s">
        <v>126</v>
      </c>
      <c r="D21" s="11"/>
      <c r="E21" s="11"/>
      <c r="F21" s="11"/>
      <c r="G21" s="12"/>
      <c r="H21" s="12"/>
      <c r="I21" s="13" t="str">
        <f t="shared" si="0"/>
        <v/>
      </c>
      <c r="J21" s="13" t="str">
        <f t="shared" si="1"/>
        <v/>
      </c>
      <c r="K21" s="13" t="str">
        <f t="shared" si="2"/>
        <v>NOT COMPLETE</v>
      </c>
      <c r="L21" s="13" t="str">
        <f t="shared" si="3"/>
        <v>NOT EVALUATED</v>
      </c>
    </row>
    <row r="22" spans="1:12" ht="28.5">
      <c r="A22" s="10" t="s">
        <v>127</v>
      </c>
      <c r="B22" s="10" t="s">
        <v>128</v>
      </c>
      <c r="C22" s="10" t="s">
        <v>129</v>
      </c>
      <c r="D22" s="11"/>
      <c r="E22" s="11"/>
      <c r="F22" s="11"/>
      <c r="G22" s="12"/>
      <c r="H22" s="12"/>
      <c r="I22" s="13" t="str">
        <f t="shared" si="0"/>
        <v/>
      </c>
      <c r="J22" s="13" t="str">
        <f t="shared" si="1"/>
        <v/>
      </c>
      <c r="K22" s="13" t="str">
        <f t="shared" si="2"/>
        <v>NOT COMPLETE</v>
      </c>
      <c r="L22" s="13" t="str">
        <f t="shared" si="3"/>
        <v>NOT EVALUATED</v>
      </c>
    </row>
    <row r="23" spans="1:12" ht="28.5">
      <c r="A23" s="10" t="s">
        <v>130</v>
      </c>
      <c r="B23" s="10" t="s">
        <v>131</v>
      </c>
      <c r="C23" s="10" t="s">
        <v>132</v>
      </c>
      <c r="D23" s="11"/>
      <c r="E23" s="11"/>
      <c r="F23" s="11"/>
      <c r="G23" s="12"/>
      <c r="H23" s="12"/>
      <c r="I23" s="13" t="str">
        <f t="shared" si="0"/>
        <v/>
      </c>
      <c r="J23" s="13" t="str">
        <f t="shared" si="1"/>
        <v/>
      </c>
      <c r="K23" s="13" t="str">
        <f t="shared" si="2"/>
        <v>NOT COMPLETE</v>
      </c>
      <c r="L23" s="13" t="str">
        <f t="shared" si="3"/>
        <v>NOT EVALUATED</v>
      </c>
    </row>
    <row r="24" spans="1:12" ht="28.5">
      <c r="A24" s="10" t="s">
        <v>133</v>
      </c>
      <c r="B24" s="10" t="s">
        <v>134</v>
      </c>
      <c r="C24" s="10" t="s">
        <v>135</v>
      </c>
      <c r="D24" s="11"/>
      <c r="E24" s="11"/>
      <c r="F24" s="11"/>
      <c r="G24" s="12"/>
      <c r="H24" s="12"/>
      <c r="I24" s="13" t="str">
        <f t="shared" si="0"/>
        <v/>
      </c>
      <c r="J24" s="13" t="str">
        <f t="shared" si="1"/>
        <v/>
      </c>
      <c r="K24" s="13" t="str">
        <f t="shared" si="2"/>
        <v>NOT COMPLETE</v>
      </c>
      <c r="L24" s="13" t="str">
        <f t="shared" si="3"/>
        <v>NOT EVALUATED</v>
      </c>
    </row>
    <row r="25" spans="1:12" ht="42.75">
      <c r="A25" s="10" t="s">
        <v>136</v>
      </c>
      <c r="B25" s="10" t="s">
        <v>137</v>
      </c>
      <c r="C25" s="10" t="s">
        <v>138</v>
      </c>
      <c r="D25" s="11"/>
      <c r="E25" s="11"/>
      <c r="F25" s="11"/>
      <c r="G25" s="12"/>
      <c r="H25" s="12"/>
      <c r="I25" s="13" t="str">
        <f t="shared" si="0"/>
        <v/>
      </c>
      <c r="J25" s="13" t="str">
        <f t="shared" si="1"/>
        <v/>
      </c>
      <c r="K25" s="13" t="str">
        <f t="shared" si="2"/>
        <v>NOT COMPLETE</v>
      </c>
      <c r="L25" s="13" t="str">
        <f t="shared" si="3"/>
        <v>NOT EVALUATED</v>
      </c>
    </row>
    <row r="26" spans="1:12" ht="42.75">
      <c r="A26" s="10" t="s">
        <v>139</v>
      </c>
      <c r="B26" s="10" t="s">
        <v>140</v>
      </c>
      <c r="C26" s="10" t="s">
        <v>141</v>
      </c>
      <c r="D26" s="11"/>
      <c r="E26" s="11"/>
      <c r="F26" s="11"/>
      <c r="G26" s="12"/>
      <c r="H26" s="12"/>
      <c r="I26" s="13" t="str">
        <f t="shared" si="0"/>
        <v/>
      </c>
      <c r="J26" s="13" t="str">
        <f t="shared" si="1"/>
        <v/>
      </c>
      <c r="K26" s="13" t="str">
        <f t="shared" si="2"/>
        <v>NOT COMPLETE</v>
      </c>
      <c r="L26" s="13" t="str">
        <f t="shared" si="3"/>
        <v>NOT EVALUATED</v>
      </c>
    </row>
    <row r="27" spans="1:12" ht="28.5">
      <c r="A27" s="10" t="s">
        <v>142</v>
      </c>
      <c r="B27" s="10" t="s">
        <v>143</v>
      </c>
      <c r="C27" s="10" t="s">
        <v>144</v>
      </c>
      <c r="D27" s="11"/>
      <c r="E27" s="11"/>
      <c r="F27" s="11"/>
      <c r="G27" s="12"/>
      <c r="H27" s="12"/>
      <c r="I27" s="13" t="str">
        <f t="shared" si="0"/>
        <v/>
      </c>
      <c r="J27" s="13" t="str">
        <f t="shared" si="1"/>
        <v/>
      </c>
      <c r="K27" s="13" t="str">
        <f t="shared" si="2"/>
        <v>NOT COMPLETE</v>
      </c>
      <c r="L27" s="13" t="str">
        <f t="shared" si="3"/>
        <v>NOT EVALUATED</v>
      </c>
    </row>
    <row r="28" spans="1:12" ht="57">
      <c r="A28" s="10" t="s">
        <v>145</v>
      </c>
      <c r="B28" s="10" t="s">
        <v>146</v>
      </c>
      <c r="C28" s="10" t="s">
        <v>147</v>
      </c>
      <c r="D28" s="11"/>
      <c r="E28" s="11"/>
      <c r="F28" s="11"/>
      <c r="G28" s="12"/>
      <c r="H28" s="12"/>
      <c r="I28" s="13" t="str">
        <f t="shared" si="0"/>
        <v/>
      </c>
      <c r="J28" s="13" t="str">
        <f t="shared" si="1"/>
        <v/>
      </c>
      <c r="K28" s="13" t="str">
        <f t="shared" si="2"/>
        <v>NOT COMPLETE</v>
      </c>
      <c r="L28" s="13" t="str">
        <f t="shared" si="3"/>
        <v>NOT EVALUATED</v>
      </c>
    </row>
    <row r="29" spans="1:12" ht="99.75">
      <c r="A29" s="10" t="s">
        <v>148</v>
      </c>
      <c r="B29" s="10" t="s">
        <v>149</v>
      </c>
      <c r="C29" s="10" t="s">
        <v>150</v>
      </c>
      <c r="D29" s="11"/>
      <c r="E29" s="11"/>
      <c r="F29" s="11"/>
      <c r="G29" s="12"/>
      <c r="H29" s="12"/>
      <c r="I29" s="13" t="str">
        <f t="shared" si="0"/>
        <v/>
      </c>
      <c r="J29" s="13" t="str">
        <f t="shared" si="1"/>
        <v/>
      </c>
      <c r="K29" s="13" t="str">
        <f t="shared" si="2"/>
        <v>NOT COMPLETE</v>
      </c>
      <c r="L29" s="13" t="str">
        <f t="shared" si="3"/>
        <v>NOT EVALUATED</v>
      </c>
    </row>
    <row r="30" spans="1:12" ht="28.5">
      <c r="A30" s="10" t="s">
        <v>151</v>
      </c>
      <c r="B30" s="10" t="s">
        <v>152</v>
      </c>
      <c r="C30" s="10" t="s">
        <v>153</v>
      </c>
      <c r="D30" s="11"/>
      <c r="E30" s="11"/>
      <c r="F30" s="11"/>
      <c r="G30" s="12"/>
      <c r="H30" s="12"/>
      <c r="I30" s="13" t="str">
        <f t="shared" si="0"/>
        <v/>
      </c>
      <c r="J30" s="13" t="str">
        <f t="shared" si="1"/>
        <v/>
      </c>
      <c r="K30" s="13" t="str">
        <f t="shared" si="2"/>
        <v>NOT COMPLETE</v>
      </c>
      <c r="L30" s="13" t="str">
        <f t="shared" si="3"/>
        <v>NOT EVALUATED</v>
      </c>
    </row>
    <row r="31" spans="1:12" ht="57">
      <c r="A31" s="10" t="s">
        <v>154</v>
      </c>
      <c r="B31" s="10" t="s">
        <v>155</v>
      </c>
      <c r="C31" s="10" t="s">
        <v>156</v>
      </c>
      <c r="D31" s="11"/>
      <c r="E31" s="11"/>
      <c r="F31" s="11"/>
      <c r="G31" s="12"/>
      <c r="H31" s="12"/>
      <c r="I31" s="13" t="str">
        <f t="shared" si="0"/>
        <v/>
      </c>
      <c r="J31" s="13" t="str">
        <f t="shared" si="1"/>
        <v/>
      </c>
      <c r="K31" s="13" t="str">
        <f t="shared" si="2"/>
        <v>NOT COMPLETE</v>
      </c>
      <c r="L31" s="13" t="str">
        <f t="shared" si="3"/>
        <v>NOT EVALUATED</v>
      </c>
    </row>
    <row r="32" spans="1:12" ht="28.5">
      <c r="A32" s="10" t="s">
        <v>157</v>
      </c>
      <c r="B32" s="10" t="s">
        <v>158</v>
      </c>
      <c r="C32" s="10" t="s">
        <v>159</v>
      </c>
      <c r="D32" s="11"/>
      <c r="E32" s="11"/>
      <c r="F32" s="11"/>
      <c r="G32" s="12"/>
      <c r="H32" s="12"/>
      <c r="I32" s="13" t="str">
        <f t="shared" si="0"/>
        <v/>
      </c>
      <c r="J32" s="13" t="str">
        <f t="shared" si="1"/>
        <v/>
      </c>
      <c r="K32" s="13" t="str">
        <f t="shared" si="2"/>
        <v>NOT COMPLETE</v>
      </c>
      <c r="L32" s="13" t="str">
        <f t="shared" si="3"/>
        <v>NOT EVALUATED</v>
      </c>
    </row>
    <row r="33" spans="1:12" ht="71.25">
      <c r="A33" s="10" t="s">
        <v>160</v>
      </c>
      <c r="B33" s="10" t="s">
        <v>161</v>
      </c>
      <c r="C33" s="10" t="s">
        <v>162</v>
      </c>
      <c r="D33" s="11"/>
      <c r="E33" s="11"/>
      <c r="F33" s="11"/>
      <c r="G33" s="12"/>
      <c r="H33" s="12"/>
      <c r="I33" s="13" t="str">
        <f t="shared" si="0"/>
        <v/>
      </c>
      <c r="J33" s="13" t="str">
        <f t="shared" si="1"/>
        <v/>
      </c>
      <c r="K33" s="13" t="str">
        <f t="shared" si="2"/>
        <v>NOT COMPLETE</v>
      </c>
      <c r="L33" s="13" t="str">
        <f t="shared" si="3"/>
        <v>NOT EVALUATED</v>
      </c>
    </row>
    <row r="34" spans="1:12" ht="42.75">
      <c r="A34" s="10" t="s">
        <v>163</v>
      </c>
      <c r="B34" s="10" t="s">
        <v>164</v>
      </c>
      <c r="C34" s="10" t="s">
        <v>165</v>
      </c>
      <c r="D34" s="11"/>
      <c r="E34" s="11"/>
      <c r="F34" s="11"/>
      <c r="G34" s="12"/>
      <c r="H34" s="12"/>
      <c r="I34" s="13" t="str">
        <f t="shared" si="0"/>
        <v/>
      </c>
      <c r="J34" s="13" t="str">
        <f t="shared" si="1"/>
        <v/>
      </c>
      <c r="K34" s="13" t="str">
        <f t="shared" si="2"/>
        <v>NOT COMPLETE</v>
      </c>
      <c r="L34" s="13" t="str">
        <f t="shared" si="3"/>
        <v>NOT EVALUATED</v>
      </c>
    </row>
    <row r="35" spans="1:12" ht="71.25">
      <c r="A35" s="10" t="s">
        <v>166</v>
      </c>
      <c r="B35" s="10" t="s">
        <v>167</v>
      </c>
      <c r="C35" s="10" t="s">
        <v>168</v>
      </c>
      <c r="D35" s="11"/>
      <c r="E35" s="11"/>
      <c r="F35" s="11"/>
      <c r="G35" s="12"/>
      <c r="H35" s="12"/>
      <c r="I35" s="13" t="str">
        <f t="shared" si="0"/>
        <v/>
      </c>
      <c r="J35" s="13" t="str">
        <f t="shared" si="1"/>
        <v/>
      </c>
      <c r="K35" s="13" t="str">
        <f t="shared" si="2"/>
        <v>NOT COMPLETE</v>
      </c>
      <c r="L35" s="13" t="str">
        <f t="shared" si="3"/>
        <v>NOT EVALUATED</v>
      </c>
    </row>
    <row r="36" spans="1:12" ht="71.25">
      <c r="A36" s="10" t="s">
        <v>169</v>
      </c>
      <c r="B36" s="10" t="s">
        <v>170</v>
      </c>
      <c r="C36" s="10" t="s">
        <v>171</v>
      </c>
      <c r="D36" s="11"/>
      <c r="E36" s="11"/>
      <c r="F36" s="11"/>
      <c r="G36" s="12"/>
      <c r="H36" s="12"/>
      <c r="I36" s="13" t="str">
        <f t="shared" si="0"/>
        <v/>
      </c>
      <c r="J36" s="13" t="str">
        <f t="shared" si="1"/>
        <v/>
      </c>
      <c r="K36" s="13" t="str">
        <f t="shared" si="2"/>
        <v>NOT COMPLETE</v>
      </c>
      <c r="L36" s="13" t="str">
        <f t="shared" si="3"/>
        <v>NOT EVALUATED</v>
      </c>
    </row>
    <row r="37" spans="1:12" ht="71.25">
      <c r="A37" s="10" t="s">
        <v>172</v>
      </c>
      <c r="B37" s="10" t="s">
        <v>173</v>
      </c>
      <c r="C37" s="10" t="s">
        <v>174</v>
      </c>
      <c r="D37" s="11"/>
      <c r="E37" s="11"/>
      <c r="F37" s="11"/>
      <c r="G37" s="12"/>
      <c r="H37" s="12"/>
      <c r="I37" s="13" t="str">
        <f t="shared" si="0"/>
        <v/>
      </c>
      <c r="J37" s="13" t="str">
        <f t="shared" si="1"/>
        <v/>
      </c>
      <c r="K37" s="13" t="str">
        <f t="shared" si="2"/>
        <v>NOT COMPLETE</v>
      </c>
      <c r="L37" s="13" t="str">
        <f t="shared" si="3"/>
        <v>NOT EVALUATED</v>
      </c>
    </row>
    <row r="38" spans="1:12" ht="42.75">
      <c r="A38" s="10" t="s">
        <v>175</v>
      </c>
      <c r="B38" s="10" t="s">
        <v>176</v>
      </c>
      <c r="C38" s="10" t="s">
        <v>177</v>
      </c>
      <c r="D38" s="11"/>
      <c r="E38" s="11"/>
      <c r="F38" s="11"/>
      <c r="G38" s="12"/>
      <c r="H38" s="12"/>
      <c r="I38" s="13" t="str">
        <f t="shared" si="0"/>
        <v/>
      </c>
      <c r="J38" s="13" t="str">
        <f t="shared" si="1"/>
        <v/>
      </c>
      <c r="K38" s="13" t="str">
        <f t="shared" si="2"/>
        <v>NOT COMPLETE</v>
      </c>
      <c r="L38" s="13" t="str">
        <f t="shared" si="3"/>
        <v>NOT EVALUATED</v>
      </c>
    </row>
  </sheetData>
  <mergeCells count="3">
    <mergeCell ref="A1:L1"/>
    <mergeCell ref="A2:L2"/>
    <mergeCell ref="A3:L3"/>
  </mergeCells>
  <conditionalFormatting sqref="D6:D38">
    <cfRule type="expression" dxfId="17" priority="1">
      <formula>D6="Fully Supported"</formula>
    </cfRule>
    <cfRule type="expression" dxfId="16" priority="2">
      <formula>D6="Partially Supported"</formula>
    </cfRule>
    <cfRule type="expression" dxfId="15" priority="3">
      <formula>OR(D6="Not Supported",D6="Not Applicable")</formula>
    </cfRule>
  </conditionalFormatting>
  <conditionalFormatting sqref="G6:G38">
    <cfRule type="expression" dxfId="14" priority="4">
      <formula>G6="Fully Supported"</formula>
    </cfRule>
    <cfRule type="expression" dxfId="13" priority="5">
      <formula>G6="Partially Supported"</formula>
    </cfRule>
    <cfRule type="expression" dxfId="12" priority="6">
      <formula>OR(G6="Not Supported",G6="Not Applicable")</formula>
    </cfRule>
  </conditionalFormatting>
  <conditionalFormatting sqref="J6:J38">
    <cfRule type="expression" dxfId="11" priority="7">
      <formula>J6="REVIEW"</formula>
    </cfRule>
  </conditionalFormatting>
  <conditionalFormatting sqref="K6:L38">
    <cfRule type="expression" dxfId="10" priority="8">
      <formula>K6="COMPLETE"</formula>
    </cfRule>
    <cfRule type="expression" dxfId="9" priority="9">
      <formula>K6&lt;&gt;"COMPLETE"</formula>
    </cfRule>
  </conditionalFormatting>
  <dataValidations count="1">
    <dataValidation type="list" sqref="D6:D38 G6:G38" xr:uid="{00000000-0002-0000-0200-000000000000}">
      <formula1>"Fully Supported,Partially Supported,Not Supported,Not Applicable"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
  <sheetViews>
    <sheetView zoomScale="30" zoomScaleNormal="30" zoomScaleSheetLayoutView="100" workbookViewId="0">
      <selection activeCell="B9" sqref="B9"/>
    </sheetView>
  </sheetViews>
  <sheetFormatPr defaultRowHeight="14.25"/>
  <cols>
    <col min="1" max="1" width="11" customWidth="1"/>
    <col min="2" max="2" width="81" customWidth="1"/>
    <col min="3" max="3" width="42" customWidth="1"/>
    <col min="4" max="4" width="18" customWidth="1"/>
    <col min="5" max="5" width="42" customWidth="1"/>
    <col min="6" max="6" width="34" customWidth="1"/>
    <col min="7" max="7" width="18" customWidth="1"/>
    <col min="8" max="8" width="40" customWidth="1"/>
    <col min="9" max="9" width="10" customWidth="1"/>
    <col min="10" max="10" width="16" customWidth="1"/>
    <col min="11" max="12" width="20" customWidth="1"/>
  </cols>
  <sheetData>
    <row r="1" spans="1:12" ht="30" customHeight="1">
      <c r="A1" s="14" t="s">
        <v>178</v>
      </c>
      <c r="B1" s="14"/>
      <c r="C1" s="14"/>
      <c r="D1" s="14"/>
      <c r="E1" s="14"/>
      <c r="F1" s="14"/>
      <c r="G1" s="14"/>
      <c r="H1" s="14"/>
      <c r="I1" s="14"/>
      <c r="J1" s="14"/>
      <c r="K1" s="14"/>
      <c r="L1" s="14"/>
    </row>
    <row r="2" spans="1:12" ht="15">
      <c r="A2" s="15" t="s">
        <v>65</v>
      </c>
      <c r="B2" s="15"/>
      <c r="C2" s="15"/>
      <c r="D2" s="15"/>
      <c r="E2" s="15"/>
      <c r="F2" s="15"/>
      <c r="G2" s="15"/>
      <c r="H2" s="15"/>
      <c r="I2" s="15"/>
      <c r="J2" s="15"/>
      <c r="K2" s="15"/>
      <c r="L2" s="15"/>
    </row>
    <row r="3" spans="1:12" ht="15">
      <c r="A3" s="16" t="s">
        <v>66</v>
      </c>
      <c r="B3" s="16"/>
      <c r="C3" s="16"/>
      <c r="D3" s="16"/>
      <c r="E3" s="16"/>
      <c r="F3" s="16"/>
      <c r="G3" s="16"/>
      <c r="H3" s="16"/>
      <c r="I3" s="16"/>
      <c r="J3" s="16"/>
      <c r="K3" s="16"/>
      <c r="L3" s="16"/>
    </row>
    <row r="5" spans="1:12" ht="30">
      <c r="A5" s="1" t="s">
        <v>67</v>
      </c>
      <c r="B5" s="1" t="s">
        <v>68</v>
      </c>
      <c r="C5" s="1" t="s">
        <v>69</v>
      </c>
      <c r="D5" s="1" t="s">
        <v>70</v>
      </c>
      <c r="E5" s="1" t="s">
        <v>71</v>
      </c>
      <c r="F5" s="1" t="s">
        <v>72</v>
      </c>
      <c r="G5" s="1" t="s">
        <v>73</v>
      </c>
      <c r="H5" s="1" t="s">
        <v>74</v>
      </c>
      <c r="I5" s="1" t="s">
        <v>75</v>
      </c>
      <c r="J5" s="1" t="s">
        <v>76</v>
      </c>
      <c r="K5" s="1" t="s">
        <v>77</v>
      </c>
      <c r="L5" s="1" t="s">
        <v>78</v>
      </c>
    </row>
    <row r="6" spans="1:12" ht="202.5" customHeight="1">
      <c r="A6" s="10" t="s">
        <v>179</v>
      </c>
      <c r="B6" s="10" t="s">
        <v>180</v>
      </c>
      <c r="C6" s="10" t="s">
        <v>181</v>
      </c>
      <c r="D6" s="11"/>
      <c r="E6" s="11"/>
      <c r="F6" s="11"/>
      <c r="G6" s="12"/>
      <c r="H6" s="12"/>
      <c r="I6" s="13" t="str">
        <f t="shared" ref="I6:I12" si="0">IF(G6="Fully Supported",5,IF(G6="Partially Supported",3,IF(OR(G6="Not Supported",G6="Not Applicable"),0,"")))</f>
        <v/>
      </c>
      <c r="J6" s="13" t="str">
        <f t="shared" ref="J6:J12" si="1">IF(OR(G6="Not Supported",G6="Not Applicable"),"REVIEW","")</f>
        <v/>
      </c>
      <c r="K6" s="13" t="str">
        <f t="shared" ref="K6:K12" si="2">IF(D6="","NOT COMPLETE",IF(E6="","MISSING EXPLANATION","COMPLETE"))</f>
        <v>NOT COMPLETE</v>
      </c>
      <c r="L6" s="13" t="str">
        <f t="shared" ref="L6:L12" si="3">IF(G6="","NOT EVALUATED",IF(H6="","MISSING RATIONALE","COMPLETE"))</f>
        <v>NOT EVALUATED</v>
      </c>
    </row>
    <row r="7" spans="1:12" ht="171">
      <c r="A7" s="10" t="s">
        <v>182</v>
      </c>
      <c r="B7" s="10" t="s">
        <v>183</v>
      </c>
      <c r="C7" s="10" t="s">
        <v>184</v>
      </c>
      <c r="D7" s="11"/>
      <c r="E7" s="11"/>
      <c r="F7" s="11"/>
      <c r="G7" s="12"/>
      <c r="H7" s="12"/>
      <c r="I7" s="13" t="str">
        <f t="shared" si="0"/>
        <v/>
      </c>
      <c r="J7" s="13" t="str">
        <f t="shared" si="1"/>
        <v/>
      </c>
      <c r="K7" s="13" t="str">
        <f t="shared" si="2"/>
        <v>NOT COMPLETE</v>
      </c>
      <c r="L7" s="13" t="str">
        <f t="shared" si="3"/>
        <v>NOT EVALUATED</v>
      </c>
    </row>
    <row r="8" spans="1:12" ht="142.5">
      <c r="A8" s="10" t="s">
        <v>185</v>
      </c>
      <c r="B8" s="10" t="s">
        <v>186</v>
      </c>
      <c r="C8" s="10" t="s">
        <v>187</v>
      </c>
      <c r="D8" s="11"/>
      <c r="E8" s="11"/>
      <c r="F8" s="11"/>
      <c r="G8" s="12"/>
      <c r="H8" s="12"/>
      <c r="I8" s="13" t="str">
        <f t="shared" si="0"/>
        <v/>
      </c>
      <c r="J8" s="13" t="str">
        <f t="shared" si="1"/>
        <v/>
      </c>
      <c r="K8" s="13" t="str">
        <f t="shared" si="2"/>
        <v>NOT COMPLETE</v>
      </c>
      <c r="L8" s="13" t="str">
        <f t="shared" si="3"/>
        <v>NOT EVALUATED</v>
      </c>
    </row>
    <row r="9" spans="1:12" ht="185.25">
      <c r="A9" s="10" t="s">
        <v>188</v>
      </c>
      <c r="B9" s="10" t="s">
        <v>189</v>
      </c>
      <c r="C9" s="10" t="s">
        <v>190</v>
      </c>
      <c r="D9" s="11"/>
      <c r="E9" s="11"/>
      <c r="F9" s="11"/>
      <c r="G9" s="12"/>
      <c r="H9" s="12"/>
      <c r="I9" s="13" t="str">
        <f t="shared" si="0"/>
        <v/>
      </c>
      <c r="J9" s="13" t="str">
        <f t="shared" si="1"/>
        <v/>
      </c>
      <c r="K9" s="13" t="str">
        <f t="shared" si="2"/>
        <v>NOT COMPLETE</v>
      </c>
      <c r="L9" s="13" t="str">
        <f t="shared" si="3"/>
        <v>NOT EVALUATED</v>
      </c>
    </row>
    <row r="10" spans="1:12" ht="171">
      <c r="A10" s="10" t="s">
        <v>191</v>
      </c>
      <c r="B10" s="10" t="s">
        <v>192</v>
      </c>
      <c r="C10" s="10" t="s">
        <v>193</v>
      </c>
      <c r="D10" s="11"/>
      <c r="E10" s="11"/>
      <c r="F10" s="11"/>
      <c r="G10" s="12"/>
      <c r="H10" s="12"/>
      <c r="I10" s="13" t="str">
        <f t="shared" si="0"/>
        <v/>
      </c>
      <c r="J10" s="13" t="str">
        <f t="shared" si="1"/>
        <v/>
      </c>
      <c r="K10" s="13" t="str">
        <f t="shared" si="2"/>
        <v>NOT COMPLETE</v>
      </c>
      <c r="L10" s="13" t="str">
        <f t="shared" si="3"/>
        <v>NOT EVALUATED</v>
      </c>
    </row>
    <row r="11" spans="1:12" ht="409.6" customHeight="1">
      <c r="A11" s="10" t="s">
        <v>194</v>
      </c>
      <c r="B11" s="10" t="s">
        <v>195</v>
      </c>
      <c r="C11" s="10" t="s">
        <v>196</v>
      </c>
      <c r="D11" s="11"/>
      <c r="E11" s="11"/>
      <c r="F11" s="11"/>
      <c r="G11" s="12"/>
      <c r="H11" s="12"/>
      <c r="I11" s="13" t="str">
        <f t="shared" si="0"/>
        <v/>
      </c>
      <c r="J11" s="13" t="str">
        <f t="shared" si="1"/>
        <v/>
      </c>
      <c r="K11" s="13" t="str">
        <f t="shared" si="2"/>
        <v>NOT COMPLETE</v>
      </c>
      <c r="L11" s="13" t="str">
        <f t="shared" si="3"/>
        <v>NOT EVALUATED</v>
      </c>
    </row>
    <row r="12" spans="1:12" ht="199.5">
      <c r="A12" s="10" t="s">
        <v>197</v>
      </c>
      <c r="B12" s="10" t="s">
        <v>198</v>
      </c>
      <c r="C12" s="10" t="s">
        <v>199</v>
      </c>
      <c r="D12" s="11"/>
      <c r="E12" s="11"/>
      <c r="F12" s="11"/>
      <c r="G12" s="12"/>
      <c r="H12" s="12"/>
      <c r="I12" s="13" t="str">
        <f t="shared" si="0"/>
        <v/>
      </c>
      <c r="J12" s="13" t="str">
        <f t="shared" si="1"/>
        <v/>
      </c>
      <c r="K12" s="13" t="str">
        <f t="shared" si="2"/>
        <v>NOT COMPLETE</v>
      </c>
      <c r="L12" s="13" t="str">
        <f t="shared" si="3"/>
        <v>NOT EVALUATED</v>
      </c>
    </row>
  </sheetData>
  <mergeCells count="3">
    <mergeCell ref="A1:L1"/>
    <mergeCell ref="A2:L2"/>
    <mergeCell ref="A3:L3"/>
  </mergeCells>
  <conditionalFormatting sqref="D6:D12">
    <cfRule type="expression" dxfId="8" priority="4">
      <formula>D6="Fully Supported"</formula>
    </cfRule>
    <cfRule type="expression" dxfId="7" priority="5">
      <formula>D6="Partially Supported"</formula>
    </cfRule>
    <cfRule type="expression" dxfId="6" priority="6">
      <formula>OR(D6="Not Supported",D6="Not Applicable")</formula>
    </cfRule>
  </conditionalFormatting>
  <conditionalFormatting sqref="G6:G12">
    <cfRule type="expression" dxfId="5" priority="1">
      <formula>G6="Fully Supported"</formula>
    </cfRule>
    <cfRule type="expression" dxfId="4" priority="2">
      <formula>G6="Partially Supported"</formula>
    </cfRule>
    <cfRule type="expression" dxfId="3" priority="3">
      <formula>OR(G6="Not Supported",G6="Not Applicable")</formula>
    </cfRule>
  </conditionalFormatting>
  <conditionalFormatting sqref="J6:J12">
    <cfRule type="expression" dxfId="2" priority="13">
      <formula>J6="REVIEW"</formula>
    </cfRule>
  </conditionalFormatting>
  <conditionalFormatting sqref="K6:L12">
    <cfRule type="expression" dxfId="1" priority="14">
      <formula>K6="COMPLETE"</formula>
    </cfRule>
    <cfRule type="expression" dxfId="0" priority="15">
      <formula>K6&lt;&gt;"COMPLETE"</formula>
    </cfRule>
  </conditionalFormatting>
  <dataValidations count="1">
    <dataValidation type="list" sqref="D6:D12 G6:G12" xr:uid="{00000000-0002-0000-0300-000000000000}">
      <formula1>"Fully Supported,Partially Supported,Not Supported,Not Applicable"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Dashboard Completion</vt:lpstr>
      <vt:lpstr>Technical Instructions</vt:lpstr>
      <vt:lpstr>Functional Requirements</vt:lpstr>
      <vt:lpstr>Non-Functional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Brett</dc:creator>
  <cp:keywords/>
  <dc:description/>
  <cp:lastModifiedBy>Jonathan Brett</cp:lastModifiedBy>
  <cp:revision/>
  <dcterms:created xsi:type="dcterms:W3CDTF">2026-10-15T22:58:33Z</dcterms:created>
  <dcterms:modified xsi:type="dcterms:W3CDTF">2026-10-20T11:00:23Z</dcterms:modified>
  <cp:category/>
  <cp:contentStatus/>
</cp:coreProperties>
</file>