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MandE\Common\26003\Tender Package\26003 FM Consultancy Tender\Doc7 Pricing Doc\"/>
    </mc:Choice>
  </mc:AlternateContent>
  <bookViews>
    <workbookView xWindow="0" yWindow="0" windowWidth="28800" windowHeight="12300"/>
  </bookViews>
  <sheets>
    <sheet name="Instructions" sheetId="11" r:id="rId1"/>
    <sheet name="Summary of Tender" sheetId="10" r:id="rId2"/>
    <sheet name=" 1.0 Operations Monitor" sheetId="8" r:id="rId3"/>
    <sheet name="2.0 Tender Preparation" sheetId="9" r:id="rId4"/>
    <sheet name="3.0 Ad Hoc Audits &amp; Reports" sheetId="4" r:id="rId5"/>
    <sheet name="4.0 Ad hoc Cost Control" sheetId="5" r:id="rId6"/>
    <sheet name="5.0 Ad hoc Project Management" sheetId="6" r:id="rId7"/>
    <sheet name="6.0 Hourly Rates" sheetId="7" r:id="rId8"/>
  </sheets>
  <calcPr calcId="162913"/>
</workbook>
</file>

<file path=xl/calcChain.xml><?xml version="1.0" encoding="utf-8"?>
<calcChain xmlns="http://schemas.openxmlformats.org/spreadsheetml/2006/main">
  <c r="H103" i="10" l="1"/>
  <c r="F105" i="10"/>
  <c r="H105" i="10" s="1"/>
  <c r="F104" i="10"/>
  <c r="H104" i="10" s="1"/>
  <c r="F103" i="10"/>
  <c r="F102" i="10"/>
  <c r="H102" i="10" s="1"/>
  <c r="F101" i="10"/>
  <c r="H101" i="10" s="1"/>
  <c r="F100" i="10"/>
  <c r="H100" i="10" s="1"/>
  <c r="F99" i="10"/>
  <c r="H99" i="10" s="1"/>
  <c r="F98" i="10"/>
  <c r="H98" i="10" s="1"/>
  <c r="F97" i="10"/>
  <c r="H97" i="10"/>
  <c r="F89" i="10"/>
  <c r="H89" i="10" s="1"/>
  <c r="F88" i="10"/>
  <c r="H88" i="10" s="1"/>
  <c r="F87" i="10"/>
  <c r="H87" i="10" s="1"/>
  <c r="F86" i="10"/>
  <c r="H86" i="10" s="1"/>
  <c r="F85" i="10"/>
  <c r="H85" i="10" s="1"/>
  <c r="F77" i="10"/>
  <c r="H77" i="10" s="1"/>
  <c r="F76" i="10"/>
  <c r="H76" i="10" s="1"/>
  <c r="F69" i="10"/>
  <c r="H69" i="10" s="1"/>
  <c r="F68" i="10"/>
  <c r="H68" i="10" s="1"/>
  <c r="F67" i="10"/>
  <c r="H67" i="10" s="1"/>
  <c r="F59" i="10"/>
  <c r="H59" i="10" s="1"/>
  <c r="F58" i="10"/>
  <c r="H58" i="10" s="1"/>
  <c r="F57" i="10"/>
  <c r="H57" i="10" s="1"/>
  <c r="F56" i="10"/>
  <c r="H56" i="10" s="1"/>
  <c r="F55" i="10"/>
  <c r="H55" i="10" s="1"/>
  <c r="F54" i="10"/>
  <c r="H54" i="10" s="1"/>
  <c r="F53" i="10"/>
  <c r="H53" i="10" s="1"/>
  <c r="F52" i="10"/>
  <c r="F51" i="10"/>
  <c r="H51" i="10" s="1"/>
  <c r="F43" i="10"/>
  <c r="H43" i="10" s="1"/>
  <c r="F42" i="10"/>
  <c r="H42" i="10" s="1"/>
  <c r="F41" i="10"/>
  <c r="H41" i="10" s="1"/>
  <c r="F40" i="10"/>
  <c r="H40" i="10" s="1"/>
  <c r="F39" i="10"/>
  <c r="H39" i="10" s="1"/>
  <c r="F31" i="10"/>
  <c r="H31" i="10" s="1"/>
  <c r="F30" i="10"/>
  <c r="H30" i="10" s="1"/>
  <c r="F22" i="10"/>
  <c r="H22" i="10" s="1"/>
  <c r="F21" i="10"/>
  <c r="H21" i="10" s="1"/>
  <c r="F20" i="10"/>
  <c r="H20" i="10" s="1"/>
  <c r="F19" i="10"/>
  <c r="H19" i="10" s="1"/>
  <c r="F18" i="10"/>
  <c r="H18" i="10" s="1"/>
  <c r="F10" i="10"/>
  <c r="H10" i="10" s="1"/>
  <c r="F9" i="10"/>
  <c r="H9" i="10" s="1"/>
  <c r="I106" i="10" l="1"/>
  <c r="I32" i="10"/>
  <c r="I23" i="10"/>
  <c r="I11" i="10"/>
  <c r="I78" i="10"/>
  <c r="I90" i="10"/>
  <c r="I70" i="10"/>
  <c r="I44" i="10"/>
  <c r="H52" i="10" l="1"/>
  <c r="I60" i="10"/>
  <c r="I110" i="10" s="1"/>
</calcChain>
</file>

<file path=xl/sharedStrings.xml><?xml version="1.0" encoding="utf-8"?>
<sst xmlns="http://schemas.openxmlformats.org/spreadsheetml/2006/main" count="281" uniqueCount="130">
  <si>
    <t>Years 1 &amp; 2</t>
  </si>
  <si>
    <t>Years 3 &amp; 4</t>
  </si>
  <si>
    <t>Ref</t>
  </si>
  <si>
    <t>General Description</t>
  </si>
  <si>
    <t xml:space="preserve">Years 1 &amp; 2 </t>
  </si>
  <si>
    <t>Additional Lump Sum costs, if any</t>
  </si>
  <si>
    <t>Percentage Fee</t>
  </si>
  <si>
    <t>On the next €600,000</t>
  </si>
  <si>
    <t>Remainder</t>
  </si>
  <si>
    <t>Up to €40,000 for cost of works</t>
  </si>
  <si>
    <t>On the next €100,000</t>
  </si>
  <si>
    <t>On the next €400,000</t>
  </si>
  <si>
    <t>Description</t>
  </si>
  <si>
    <t>Amount in Euro</t>
  </si>
  <si>
    <t xml:space="preserve">Subsistence cost for over 4 hours and up to 10 hours </t>
  </si>
  <si>
    <t>Subsistence cost for over 10 hours</t>
  </si>
  <si>
    <t>Subsistence cost for overnight stay</t>
  </si>
  <si>
    <t>Director</t>
  </si>
  <si>
    <t>Associate</t>
  </si>
  <si>
    <t xml:space="preserve">Senior Engineer </t>
  </si>
  <si>
    <t xml:space="preserve">Junior Engineer </t>
  </si>
  <si>
    <t>CAD operator</t>
  </si>
  <si>
    <t>Include rate per kilometre cost for travel, by car, from normal office to other location in the provision of this service and return to normal office.</t>
  </si>
  <si>
    <t>3.1.1</t>
  </si>
  <si>
    <t>Service line audits:
Review FMCo performance vs agreed service delivery plans
Inspect operations physically onsite
Prepare report for OPW
Agree and manage implementation of remedial/corrective measures with FMCo
Medium site allow 35 hours</t>
  </si>
  <si>
    <t>3.1.2</t>
  </si>
  <si>
    <t>3.1.3</t>
  </si>
  <si>
    <t>Service line audits:
Review FMCo performance vs agreed service delivery plans
Inspect operations physically onsite
Prepare report for OPW
Agree and manage implementation of remedial/corrective measures with FMCo
Large site allow 70 hours</t>
  </si>
  <si>
    <t>Additional Lump Sum costs, if any €</t>
  </si>
  <si>
    <r>
      <rPr>
        <b/>
        <sz val="12"/>
        <color rgb="FF000000"/>
        <rFont val="Arial"/>
        <family val="2"/>
      </rPr>
      <t>3.0</t>
    </r>
    <r>
      <rPr>
        <b/>
        <sz val="12"/>
        <color rgb="FF000000"/>
        <rFont val="Times New Roman"/>
        <family val="1"/>
      </rPr>
      <t xml:space="preserve">  </t>
    </r>
    <r>
      <rPr>
        <b/>
        <sz val="12"/>
        <color rgb="FF000000"/>
        <rFont val="Arial"/>
        <family val="2"/>
      </rPr>
      <t xml:space="preserve">    Ad Hoc Audits &amp; Reports</t>
    </r>
  </si>
  <si>
    <t>Where additional Costs have been included provide detail as to what they are</t>
  </si>
  <si>
    <t>Service line audits:
Review FMCo performance vs agreed service delivery plans
Inspect operations physically onsite
Prepare report for OPW
Agree and manage implementation of remedial/corrective measures with FMCo
Daily Rate</t>
  </si>
  <si>
    <t>Audit Cost, lump sum €</t>
  </si>
  <si>
    <t>3.2.1</t>
  </si>
  <si>
    <t>Incident audits: 
as required following adhoc onsite incidents. Eg plant failure, security breach, H&amp;S issues etc 
Review FMCo performance vs agreed service delivery plans for specific incident 
Inspect operations physically onsite 
Prepare report for OPW 
Agree and manage implementation of remedial/corrective measures with FMCo 
Daily Rate</t>
  </si>
  <si>
    <t>Incident audits: 
as required following adhoc onsite incidents. Eg plant failure, security breach, H&amp;S issues etc 
Review FMCo performance vs agreed service delivery plans for specific incident 
Inspect operations physically onsite 
Prepare report for OPW 
Agree and manage implementation of remedial/corrective measures with FMCo 
Medium site allow 35 hours</t>
  </si>
  <si>
    <t>3.2.2</t>
  </si>
  <si>
    <t>Incident audits: 
as required following adhoc onsite incidents. Eg plant failure, security breach, H&amp;S issues etc 
Review FMCo performance vs agreed service delivery plans for specific incident 
Inspect operations physically onsite 
Prepare report for OPW 
Agree and manage implementation of remedial/corrective measures with FMCo 
Large site allow 70 hours</t>
  </si>
  <si>
    <t>3.2.3</t>
  </si>
  <si>
    <t>3.3.1</t>
  </si>
  <si>
    <t>Health &amp; Safety audits: 
Review FMCo performance vs H&amp;S plans 
Review incident log 
Inspect operations physically onsite 
Prepare report for OPW 
Agree and manage implementation of remedial/corrective measures with FMCo 
Daily Rate</t>
  </si>
  <si>
    <t>Health &amp; Safety audits: 
Review FMCo performance vs H&amp;S plans 
Review incident log 
Inspect operations physically onsite 
Prepare report for OPW 
Agree and manage implementation of remedial/corrective measures with FMCo
Medium site allow 35 hours</t>
  </si>
  <si>
    <t>Health &amp; Safety audits: 
Review FMCo performance vs H&amp;S plans 
Review incident log 
Inspect operations physically onsite 
Prepare report for OPW 
Agree and manage implementation of remedial/corrective measures with FMCo
Large site allow 70 hours</t>
  </si>
  <si>
    <r>
      <t>4.0</t>
    </r>
    <r>
      <rPr>
        <b/>
        <sz val="12"/>
        <color rgb="FF000000"/>
        <rFont val="Times New Roman"/>
        <family val="1"/>
      </rPr>
      <t xml:space="preserve">  </t>
    </r>
    <r>
      <rPr>
        <b/>
        <sz val="12"/>
        <color rgb="FF000000"/>
        <rFont val="Arial"/>
        <family val="2"/>
      </rPr>
      <t xml:space="preserve">    Ad hoc Cost Control, Change Control &amp; Reporting</t>
    </r>
  </si>
  <si>
    <t>Review and verify costs 
Ad hoc costs, reactive, minor works and volume costs 
Prepare cost report for OPW 
Review and manage ad hoc cost control items as and when they arise, eg change control 
costs, statutory wage increase costs, variations to contract etc 
Manage Change Control; eg change to client requirements, new maintenance regimes, 
SOP updates etc  
Prepare report for OPW on ad hoc cost control items as and when they arise
Daily Rate</t>
  </si>
  <si>
    <t>Review and verify costs 
Ad hoc costs, reactive, minor works and volume costs 
Prepare cost report for OPW 
Review and manage ad hoc cost control items as and when they arise, eg change control 
costs, statutory wage increase costs, variations to contract etc 
Manage Change Control; eg change to client requirements, new maintenance regimes, 
SOP updates etc  
Prepare report for OPW on ad hoc cost control items as and when they arise
Medium site allow 35 hours</t>
  </si>
  <si>
    <t>Review and verify costs 
Ad hoc costs, reactive, minor works and volume costs 
Prepare cost report for OPW 
Review and manage ad hoc cost control items as and when they arise, eg change control 
costs, statutory wage increase costs, variations to contract etc 
Manage Change Control; eg change to client requirements, new maintenance regimes, 
SOP updates etc  
Prepare report for OPW on ad hoc cost control items as and when they arise
Large site allow 70 hours</t>
  </si>
  <si>
    <r>
      <t>5.0</t>
    </r>
    <r>
      <rPr>
        <b/>
        <sz val="12"/>
        <color rgb="FF000000"/>
        <rFont val="Times New Roman"/>
        <family val="1"/>
      </rPr>
      <t xml:space="preserve">  </t>
    </r>
    <r>
      <rPr>
        <b/>
        <sz val="12"/>
        <color rgb="FF000000"/>
        <rFont val="Arial"/>
        <family val="2"/>
      </rPr>
      <t xml:space="preserve">    Ad hoc Project Management</t>
    </r>
  </si>
  <si>
    <t>Value of Project</t>
  </si>
  <si>
    <t>Pecrcentage Fee</t>
  </si>
  <si>
    <t xml:space="preserve">Provide project management resources for minor project and maintenance items 
Range of duties to include coordination of contractors and other stakeholders, OPW and 
building occupant liaison, liaison with other third party stakeholders or consultants,  
Attendance at project team meetings and reporting to OPW on progress
</t>
  </si>
  <si>
    <t>6.0 Hourly Rates</t>
  </si>
  <si>
    <r>
      <t>7.0</t>
    </r>
    <r>
      <rPr>
        <b/>
        <sz val="7"/>
        <color rgb="FF000000"/>
        <rFont val="Times New Roman"/>
        <family val="1"/>
      </rPr>
      <t xml:space="preserve">   </t>
    </r>
    <r>
      <rPr>
        <b/>
        <sz val="11"/>
        <color rgb="FF000000"/>
        <rFont val="Arial"/>
        <family val="2"/>
      </rPr>
      <t>Travel and other Related Expenses (</t>
    </r>
    <r>
      <rPr>
        <sz val="11"/>
        <color rgb="FF000000"/>
        <rFont val="Arial"/>
        <family val="2"/>
      </rPr>
      <t>include travel from the consultants headquarters or local office to and return to the same location i.e. the round trip)</t>
    </r>
  </si>
  <si>
    <t xml:space="preserve">Provide Operations Monitoring and high-level management of facilities 
management contracts. This will typically involve liaison with OPW, building 
occupants and FMCo, day-to-day monitoring, attendance at meetings, 
monitoring of performance, management of works requests, management of 
invoicing, cost control, regular service line audits, and ad hoc audits and 
inspections,
</t>
  </si>
  <si>
    <t>Typically as per section 1.0 Operations Monitor of Document 5 Services Task List</t>
  </si>
  <si>
    <t>Up to €100,000 for cost of works</t>
  </si>
  <si>
    <t>On the next €300,000</t>
  </si>
  <si>
    <t xml:space="preserve"> 1.0 Operations Monitor</t>
  </si>
  <si>
    <t xml:space="preserve"> 2.0 Tender Preparation</t>
  </si>
  <si>
    <t xml:space="preserve">Prepare tender packs and specifications for facilities management contracts, 
manage the tender process, manage the assessment and award process, 
produce tender report, manage mobilisation and service commencement. 
This will typically involve liaison with OPW, building occupants and where 
appropriate any existing FMCo, attendance, attendance at meetings, 
preparation of specifications and tender packs, production of budgets etc.
</t>
  </si>
  <si>
    <t xml:space="preserve">For the purpose of this document, the tenders must note the following: </t>
  </si>
  <si>
    <t>The tenderers must fill in and return this pricing document in full along with their submission.</t>
  </si>
  <si>
    <t>The tenderers must not make any changes or adjustments to the pricing document.</t>
  </si>
  <si>
    <t xml:space="preserve">The tenderers must note that all costs are to be generated with respect to the information provided during the tender process. </t>
  </si>
  <si>
    <t>Signed</t>
  </si>
  <si>
    <t>Date:</t>
  </si>
  <si>
    <t>Insert Signature &amp; Details Here</t>
  </si>
  <si>
    <t>Authorised Signatory</t>
  </si>
  <si>
    <t>For &amp; on behalf of Company &amp; Address</t>
  </si>
  <si>
    <t>The tenders must digitally sign in this document in the space provided on this sheet below to confirm no changes or alterations have been made to the pricing dpocument</t>
  </si>
  <si>
    <t xml:space="preserve"> 1.0 Operations Monitor Contract Value €350,000</t>
  </si>
  <si>
    <t xml:space="preserve">Provide Operations Monitoring and high-level management for a facilities management contract valued at €350,000.00
</t>
  </si>
  <si>
    <t>Years 1 &amp; 2 Cost</t>
  </si>
  <si>
    <t>Tender Amount €</t>
  </si>
  <si>
    <t>Tendered Fee</t>
  </si>
  <si>
    <t xml:space="preserve">Provide Operations Monitoring and high-level management for a facilities management contract valued at €1,500,000.00
</t>
  </si>
  <si>
    <t xml:space="preserve"> 2.0 Operations Monitor Contract Value €1,500,000.00</t>
  </si>
  <si>
    <t xml:space="preserve"> 3.0 Tender Preparation Contract Value €350,000</t>
  </si>
  <si>
    <t xml:space="preserve"> 4.0 Tender Preparation Contract Value €1,500,000.00</t>
  </si>
  <si>
    <t>Typically as per section 2.0 Tender Preparation of Document 5 Services Task List</t>
  </si>
  <si>
    <t xml:space="preserve">Prepare tender packs and specifications for a facilities management contract valued at €350,000.00
</t>
  </si>
  <si>
    <t xml:space="preserve">Prepare tender packs and specifications for a facilities management contract valued at €1,500,000.00
</t>
  </si>
  <si>
    <t>Rate</t>
  </si>
  <si>
    <t>5.0      Ad Hoc Audits &amp; Reports</t>
  </si>
  <si>
    <t>Service line audits:
Review FMCo performance vs agreed service delivery plans
3 days @daily rate
Typically as per section 3.0 Ad hoc Audits of Document 5 Services Task List</t>
  </si>
  <si>
    <t>Service line audits:
Review FMCo performance vs agreed service delivery plans
Medium site allow 35 hours.Typically as per section 3.0 Ad hoc Audits of Document 5 Services Task List</t>
  </si>
  <si>
    <t>Service line audits:
Review FMCo performance vs agreed service delivery plans
Large site allow 70 hours. Typically as per section 3.0 Ad hoc Audits of Document 5 Services Task List</t>
  </si>
  <si>
    <t>Health &amp; Safety audits: 
Review FMCo performance vs H&amp;S plans 
3 days @daily rate
Typically as per section 3.0 Ad hoc Audits of Document 5 Services Task List</t>
  </si>
  <si>
    <t>Health &amp; Safety audits: 
Review FMCo performance vs H&amp;S plans 
Medium site allow 35 hours. Typically as per section 3.0 Ad hoc Audits of Document 5 Services Task List</t>
  </si>
  <si>
    <t>Health &amp; Safety audits: 
Review FMCo performance vs H&amp;S plans 
Large site allow 70 hours. Typically as per section 3.0 Ad hoc Audits of Document 5 Services Task List</t>
  </si>
  <si>
    <t>Incident audits: 
Audit onsite security breach
3 days @daily rate
Typically as per section 3.0 Ad hoc Audits of Document 5 Services Task List</t>
  </si>
  <si>
    <t>Incident audits: 
Audit onsite plant failure
Medium site allow 35 hours. Typically as per section 3.0 Ad hoc Audits of Document 5 Services Task List</t>
  </si>
  <si>
    <t>Incident audits: 
Audit onsite critical systems plant failure 
Large site allow 70 hours. Typically as per section 3.0 Ad hoc Audits of Document 5 Services Task List</t>
  </si>
  <si>
    <t>Review and verify minor additional costs 
Prepare cost report for OPW 
3 days @daily rate
Typically as per section 4.0 Ad hoc Cost Controls of Document 5 Services Task List</t>
  </si>
  <si>
    <t>Review and verify additional staff costs 
Prepare cost report for OPW 
Medium site allow 35 hours.Typically as per section 4.0 Ad hoc Cost Control of Document 5 Services Task List</t>
  </si>
  <si>
    <t>Review and verify additional service line and additions to the contract 
Prepare cost report for OPW 
Large site allow 70 hours. Typically as per section 4.0 Ad hoc Cost Control of Document 5 Services Task List</t>
  </si>
  <si>
    <t>Typically as per section 5.0 Ad Hoc Project Management of Document 5 Services Task List</t>
  </si>
  <si>
    <t xml:space="preserve">Provide project managament for a works  contract valued at €350,000.00
</t>
  </si>
  <si>
    <t xml:space="preserve">Provide project managament for a works  contract valued at €1,500,000.00
</t>
  </si>
  <si>
    <t>Provide services on a time basis</t>
  </si>
  <si>
    <t>Director 10 Hours</t>
  </si>
  <si>
    <t>Associate 15 Hours</t>
  </si>
  <si>
    <t>Senior Engineer 35 Hours</t>
  </si>
  <si>
    <t>Junior Engineer 70 Hours</t>
  </si>
  <si>
    <t>CAD operator 40 Hours</t>
  </si>
  <si>
    <t>Include  cost for travel, by car to and from site 300km</t>
  </si>
  <si>
    <t>Subsistence cost for over 4 hours and up to 10 hours 7 no.</t>
  </si>
  <si>
    <t>Subsistence cost for over 10 hours 2 no.</t>
  </si>
  <si>
    <t>Subsistence cost for overnight stay 5 no.</t>
  </si>
  <si>
    <t>Typically as per section 6.0 Pricing Document</t>
  </si>
  <si>
    <t>26003 Request for Tender 
Facilities Management 
Consultancy Service- Summary of Tender</t>
  </si>
  <si>
    <t>5.1.1</t>
  </si>
  <si>
    <t>5.1.2</t>
  </si>
  <si>
    <t>5.1.3</t>
  </si>
  <si>
    <t>5.2.1</t>
  </si>
  <si>
    <t>5.2.2</t>
  </si>
  <si>
    <t>5.2.3</t>
  </si>
  <si>
    <t>5.3.1</t>
  </si>
  <si>
    <t>6.0      Ad Hoc Cost Control</t>
  </si>
  <si>
    <t>6.1.1</t>
  </si>
  <si>
    <t>6.1.2</t>
  </si>
  <si>
    <t>6.1.3</t>
  </si>
  <si>
    <t xml:space="preserve"> 7.0 Project Management Contract Value €350,000</t>
  </si>
  <si>
    <t xml:space="preserve"> 8.0 Project Management Services Contract Value €1,500,000.00</t>
  </si>
  <si>
    <t xml:space="preserve"> 9.0 Hourly Rates &amp; Subsistence</t>
  </si>
  <si>
    <t>Total Tender Amount</t>
  </si>
  <si>
    <t>The tenderers shall complete the rate cards and the Summary of Tender. The Summary of Tender is to be completed using the rates included for Years 1&amp;2 from the relevant rate card</t>
  </si>
  <si>
    <t>The tenderers may only populate the highlighted green cells in all the tabs of the pricing document. Tenders must not alter the document in any way, change cells or add addional text</t>
  </si>
  <si>
    <t>The following pricing schedule has been issued on etenders as part of 26003 Request for Tender for Facilities Management Consultancy Service</t>
  </si>
  <si>
    <t>Print Name &amp; 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</si>
</sst>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5" formatCode="&quot;€&quot;#,##0.00"/>
    <numFmt numFmtId="166" formatCode="_-&quot;€&quot;* #,##0_-;\-&quot;€&quot;* #,##0_-;_-&quot;€&quot;* &quot;-&quot;_-;_-@_-"/>
    <numFmt numFmtId="172" formatCode="_-&quot;£&quot;* #,##0.00_-;\-&quot;£&quot;* #,##0.00_-;_-&quot;£&quot;* &quot;-&quot;??_-;_-@_-"/>
  </numFmts>
  <fonts count="20" x14ac:knownFonts="1">
    <font>
      <sz val="10"/>
      <color rgb="FF000000"/>
      <name val="Times New Roman"/>
      <charset val="204"/>
    </font>
    <font>
      <sz val="11"/>
      <color theme="1"/>
      <name val="Calibri"/>
      <family val="2"/>
      <scheme val="minor"/>
    </font>
    <font>
      <sz val="11"/>
      <color rgb="FF000000"/>
      <name val="Arial"/>
      <family val="2"/>
    </font>
    <font>
      <b/>
      <sz val="11"/>
      <color rgb="FF000000"/>
      <name val="Arial"/>
      <family val="2"/>
    </font>
    <font>
      <b/>
      <sz val="7"/>
      <color rgb="FF000000"/>
      <name val="Times New Roman"/>
      <family val="1"/>
    </font>
    <font>
      <b/>
      <sz val="12"/>
      <color rgb="FF000000"/>
      <name val="Arial"/>
      <family val="2"/>
    </font>
    <font>
      <b/>
      <sz val="12"/>
      <color rgb="FF000000"/>
      <name val="Times New Roman"/>
      <family val="1"/>
    </font>
    <font>
      <sz val="10"/>
      <color rgb="FF000000"/>
      <name val="Times New Roman"/>
      <family val="1"/>
    </font>
    <font>
      <sz val="12"/>
      <color theme="1"/>
      <name val="Times New Roman"/>
      <family val="1"/>
    </font>
    <font>
      <sz val="11"/>
      <color theme="1"/>
      <name val="Times New Roman"/>
      <family val="1"/>
    </font>
    <font>
      <sz val="12"/>
      <color theme="1"/>
      <name val="Calibri"/>
      <family val="2"/>
      <scheme val="minor"/>
    </font>
    <font>
      <b/>
      <sz val="12"/>
      <name val="Calibri"/>
      <family val="2"/>
      <scheme val="minor"/>
    </font>
    <font>
      <sz val="11"/>
      <color rgb="FF000000"/>
      <name val="Calibri"/>
      <family val="2"/>
      <scheme val="minor"/>
    </font>
    <font>
      <b/>
      <sz val="11"/>
      <color rgb="FF000000"/>
      <name val="Calibri"/>
      <family val="2"/>
      <scheme val="minor"/>
    </font>
    <font>
      <b/>
      <sz val="18"/>
      <color rgb="FF000000"/>
      <name val="Calibri"/>
      <family val="2"/>
      <scheme val="minor"/>
    </font>
    <font>
      <sz val="14"/>
      <color rgb="FF000000"/>
      <name val="Calibri"/>
      <family val="2"/>
      <scheme val="minor"/>
    </font>
    <font>
      <sz val="18"/>
      <color rgb="FF000000"/>
      <name val="Calibri"/>
      <family val="2"/>
      <scheme val="minor"/>
    </font>
    <font>
      <sz val="14"/>
      <color theme="1"/>
      <name val="Calibri"/>
      <family val="2"/>
      <scheme val="minor"/>
    </font>
    <font>
      <sz val="14"/>
      <color rgb="FF000000"/>
      <name val="Times New Roman"/>
      <family val="1"/>
    </font>
    <font>
      <b/>
      <sz val="18"/>
      <color theme="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C000"/>
        <bgColor indexed="64"/>
      </patternFill>
    </fill>
  </fills>
  <borders count="62">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medium">
        <color rgb="FF2C2C2D"/>
      </left>
      <right style="medium">
        <color rgb="FF2C2C2D"/>
      </right>
      <top style="medium">
        <color rgb="FF2C2C2D"/>
      </top>
      <bottom style="medium">
        <color rgb="FF2C2C2D"/>
      </bottom>
      <diagonal/>
    </border>
    <border>
      <left/>
      <right style="medium">
        <color rgb="FF2C2C2D"/>
      </right>
      <top style="medium">
        <color rgb="FF2C2C2D"/>
      </top>
      <bottom style="medium">
        <color rgb="FF2C2C2D"/>
      </bottom>
      <diagonal/>
    </border>
    <border>
      <left style="medium">
        <color rgb="FF2C2C2D"/>
      </left>
      <right style="medium">
        <color rgb="FF2C2C2D"/>
      </right>
      <top/>
      <bottom style="medium">
        <color rgb="FF2C2C2D"/>
      </bottom>
      <diagonal/>
    </border>
    <border>
      <left style="medium">
        <color rgb="FF2C2C2D"/>
      </left>
      <right style="medium">
        <color rgb="FF2C2C2D"/>
      </right>
      <top/>
      <bottom/>
      <diagonal/>
    </border>
    <border>
      <left style="medium">
        <color rgb="FF2C2C2D"/>
      </left>
      <right style="medium">
        <color rgb="FF2C2C2D"/>
      </right>
      <top style="medium">
        <color rgb="FF2C2C2D"/>
      </top>
      <bottom/>
      <diagonal/>
    </border>
    <border>
      <left style="medium">
        <color indexed="64"/>
      </left>
      <right style="medium">
        <color rgb="FF2C2C2D"/>
      </right>
      <top style="medium">
        <color rgb="FF2C2C2D"/>
      </top>
      <bottom/>
      <diagonal/>
    </border>
    <border>
      <left style="medium">
        <color indexed="64"/>
      </left>
      <right style="medium">
        <color rgb="FF2C2C2D"/>
      </right>
      <top/>
      <bottom style="medium">
        <color rgb="FF2C2C2D"/>
      </bottom>
      <diagonal/>
    </border>
    <border>
      <left style="medium">
        <color indexed="64"/>
      </left>
      <right style="medium">
        <color rgb="FF2C2C2D"/>
      </right>
      <top/>
      <bottom/>
      <diagonal/>
    </border>
    <border>
      <left style="medium">
        <color rgb="FF2C2C2D"/>
      </left>
      <right/>
      <top style="medium">
        <color rgb="FF2C2C2D"/>
      </top>
      <bottom/>
      <diagonal/>
    </border>
    <border>
      <left style="medium">
        <color rgb="FF2C2C2D"/>
      </left>
      <right/>
      <top/>
      <bottom/>
      <diagonal/>
    </border>
    <border>
      <left style="medium">
        <color rgb="FF2C2C2D"/>
      </left>
      <right/>
      <top/>
      <bottom style="medium">
        <color rgb="FF2C2C2D"/>
      </bottom>
      <diagonal/>
    </border>
  </borders>
  <cellStyleXfs count="8">
    <xf numFmtId="0" fontId="0" fillId="0" borderId="0"/>
    <xf numFmtId="0" fontId="7" fillId="0" borderId="0"/>
    <xf numFmtId="0" fontId="1" fillId="0" borderId="0"/>
    <xf numFmtId="166" fontId="1" fillId="0" borderId="0" applyFont="0" applyFill="0" applyBorder="0" applyAlignment="0" applyProtection="0"/>
    <xf numFmtId="9"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cellStyleXfs>
  <cellXfs count="177">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3" fillId="2" borderId="36" xfId="0" applyFont="1" applyFill="1" applyBorder="1" applyAlignment="1">
      <alignment horizontal="left" vertical="top" wrapText="1" indent="1"/>
    </xf>
    <xf numFmtId="0" fontId="3" fillId="2" borderId="33" xfId="0" applyFont="1" applyFill="1" applyBorder="1" applyAlignment="1">
      <alignment horizontal="left" vertical="top" wrapText="1" indent="1"/>
    </xf>
    <xf numFmtId="0" fontId="2" fillId="4" borderId="18" xfId="0" applyFont="1" applyFill="1" applyBorder="1" applyAlignment="1">
      <alignment horizontal="left" vertical="top" wrapText="1" indent="1"/>
    </xf>
    <xf numFmtId="0" fontId="2" fillId="4" borderId="20" xfId="0" applyFont="1" applyFill="1" applyBorder="1" applyAlignment="1">
      <alignment horizontal="left" vertical="top" wrapText="1" indent="1"/>
    </xf>
    <xf numFmtId="0" fontId="2" fillId="4" borderId="7" xfId="0" applyFont="1" applyFill="1" applyBorder="1" applyAlignment="1">
      <alignment horizontal="left" vertical="top" wrapText="1" indent="1"/>
    </xf>
    <xf numFmtId="0" fontId="2" fillId="4" borderId="8" xfId="0" applyFont="1" applyFill="1" applyBorder="1" applyAlignment="1">
      <alignment horizontal="left" vertical="top" wrapText="1" indent="1"/>
    </xf>
    <xf numFmtId="0" fontId="5" fillId="2" borderId="37" xfId="0" applyFont="1" applyFill="1" applyBorder="1" applyAlignment="1">
      <alignment horizontal="left" vertical="top" indent="1"/>
    </xf>
    <xf numFmtId="0" fontId="2" fillId="0" borderId="0" xfId="1" applyFont="1" applyFill="1" applyBorder="1" applyAlignment="1">
      <alignment horizontal="left" vertical="top" wrapText="1" indent="1"/>
    </xf>
    <xf numFmtId="0" fontId="2" fillId="3" borderId="3" xfId="1" applyFont="1" applyFill="1" applyBorder="1" applyAlignment="1">
      <alignment horizontal="left" vertical="top" wrapText="1" indent="1"/>
    </xf>
    <xf numFmtId="0" fontId="2" fillId="4" borderId="3" xfId="1" applyFont="1" applyFill="1" applyBorder="1" applyAlignment="1">
      <alignment horizontal="left" vertical="top" wrapText="1" indent="1"/>
    </xf>
    <xf numFmtId="0" fontId="2" fillId="4" borderId="16" xfId="0" applyFont="1" applyFill="1" applyBorder="1" applyAlignment="1">
      <alignment horizontal="left" vertical="top" wrapText="1" indent="1"/>
    </xf>
    <xf numFmtId="0" fontId="2" fillId="4" borderId="26" xfId="0" applyFont="1" applyFill="1" applyBorder="1" applyAlignment="1">
      <alignment horizontal="left" vertical="top" wrapText="1" indent="1"/>
    </xf>
    <xf numFmtId="0" fontId="0" fillId="4" borderId="26" xfId="0" applyFill="1" applyBorder="1" applyAlignment="1">
      <alignment horizontal="left" vertical="top"/>
    </xf>
    <xf numFmtId="0" fontId="0" fillId="4" borderId="19" xfId="0" applyFill="1" applyBorder="1" applyAlignment="1">
      <alignment horizontal="left" vertical="top"/>
    </xf>
    <xf numFmtId="165" fontId="2" fillId="3" borderId="8" xfId="0" applyNumberFormat="1" applyFont="1" applyFill="1" applyBorder="1" applyAlignment="1">
      <alignment horizontal="left" vertical="top" wrapText="1" indent="1"/>
    </xf>
    <xf numFmtId="165" fontId="2" fillId="3" borderId="7" xfId="0" applyNumberFormat="1" applyFont="1" applyFill="1" applyBorder="1" applyAlignment="1">
      <alignment horizontal="left" vertical="top" wrapText="1" indent="1"/>
    </xf>
    <xf numFmtId="165" fontId="2" fillId="3" borderId="20" xfId="0" applyNumberFormat="1" applyFont="1" applyFill="1" applyBorder="1" applyAlignment="1">
      <alignment horizontal="left" vertical="top" wrapText="1" indent="1"/>
    </xf>
    <xf numFmtId="0" fontId="7" fillId="0" borderId="0" xfId="0" applyFont="1" applyFill="1" applyBorder="1" applyAlignment="1">
      <alignment horizontal="left" vertical="top"/>
    </xf>
    <xf numFmtId="0" fontId="2" fillId="6" borderId="22" xfId="0" applyFont="1" applyFill="1" applyBorder="1" applyAlignment="1">
      <alignment horizontal="left" vertical="center" indent="1"/>
    </xf>
    <xf numFmtId="0" fontId="2" fillId="6" borderId="41" xfId="0" applyFont="1" applyFill="1" applyBorder="1" applyAlignment="1">
      <alignment horizontal="left" vertical="center" indent="1"/>
    </xf>
    <xf numFmtId="0" fontId="3" fillId="6" borderId="4" xfId="0" applyFont="1" applyFill="1" applyBorder="1" applyAlignment="1">
      <alignment horizontal="left" vertical="center" indent="1"/>
    </xf>
    <xf numFmtId="0" fontId="2" fillId="4" borderId="38" xfId="0" applyFont="1" applyFill="1" applyBorder="1" applyAlignment="1">
      <alignment horizontal="left" vertical="center" indent="1"/>
    </xf>
    <xf numFmtId="0" fontId="2" fillId="4" borderId="35" xfId="0" applyFont="1" applyFill="1" applyBorder="1" applyAlignment="1">
      <alignment horizontal="left" vertical="center" indent="1"/>
    </xf>
    <xf numFmtId="0" fontId="2" fillId="4" borderId="23" xfId="0" applyFont="1" applyFill="1" applyBorder="1" applyAlignment="1">
      <alignment horizontal="left" vertical="center" indent="1"/>
    </xf>
    <xf numFmtId="0" fontId="2" fillId="4" borderId="27" xfId="0" applyFont="1" applyFill="1" applyBorder="1" applyAlignment="1">
      <alignment horizontal="left" vertical="center" indent="1"/>
    </xf>
    <xf numFmtId="0" fontId="2" fillId="4" borderId="12" xfId="0" applyFont="1" applyFill="1" applyBorder="1" applyAlignment="1">
      <alignment horizontal="left" vertical="center" indent="1"/>
    </xf>
    <xf numFmtId="0" fontId="2" fillId="4" borderId="24" xfId="0" applyFont="1" applyFill="1" applyBorder="1" applyAlignment="1">
      <alignment horizontal="left" vertical="center" indent="1"/>
    </xf>
    <xf numFmtId="0" fontId="2" fillId="4" borderId="27" xfId="0" applyFont="1" applyFill="1" applyBorder="1" applyAlignment="1">
      <alignment horizontal="left" vertical="center" wrapText="1" indent="1"/>
    </xf>
    <xf numFmtId="0" fontId="2" fillId="4" borderId="35" xfId="0" applyFont="1" applyFill="1" applyBorder="1" applyAlignment="1">
      <alignment horizontal="left" vertical="center" wrapText="1" indent="1"/>
    </xf>
    <xf numFmtId="0" fontId="2" fillId="4" borderId="22" xfId="0" applyFont="1" applyFill="1" applyBorder="1" applyAlignment="1">
      <alignment horizontal="left" vertical="center" wrapText="1" indent="1"/>
    </xf>
    <xf numFmtId="0" fontId="3" fillId="2" borderId="16" xfId="0" applyFont="1" applyFill="1" applyBorder="1" applyAlignment="1">
      <alignment horizontal="left" vertical="center" wrapText="1" indent="1"/>
    </xf>
    <xf numFmtId="0" fontId="2" fillId="4" borderId="5" xfId="0" applyFont="1" applyFill="1" applyBorder="1" applyAlignment="1">
      <alignment horizontal="left" vertical="center" indent="1"/>
    </xf>
    <xf numFmtId="0" fontId="2" fillId="4" borderId="26" xfId="0" applyFont="1" applyFill="1" applyBorder="1" applyAlignment="1">
      <alignment horizontal="left" vertical="center" indent="1"/>
    </xf>
    <xf numFmtId="0" fontId="2" fillId="4" borderId="39" xfId="0" applyFont="1" applyFill="1" applyBorder="1" applyAlignment="1">
      <alignment horizontal="left" vertical="center" indent="1"/>
    </xf>
    <xf numFmtId="0" fontId="2" fillId="4" borderId="19" xfId="0" applyFont="1" applyFill="1" applyBorder="1" applyAlignment="1">
      <alignment horizontal="left" vertical="center" indent="1"/>
    </xf>
    <xf numFmtId="0" fontId="2" fillId="4" borderId="49" xfId="0" applyFont="1" applyFill="1" applyBorder="1" applyAlignment="1">
      <alignment horizontal="left" vertical="center" wrapText="1" indent="1"/>
    </xf>
    <xf numFmtId="0" fontId="8" fillId="0" borderId="0" xfId="2" applyFont="1" applyBorder="1"/>
    <xf numFmtId="0" fontId="8" fillId="0" borderId="30" xfId="2" applyFont="1" applyBorder="1"/>
    <xf numFmtId="0" fontId="9" fillId="0" borderId="0" xfId="2" applyFont="1" applyBorder="1" applyAlignment="1">
      <alignment vertical="center" wrapText="1"/>
    </xf>
    <xf numFmtId="0" fontId="10" fillId="0" borderId="0" xfId="2" applyFont="1" applyBorder="1"/>
    <xf numFmtId="0" fontId="10" fillId="0" borderId="4" xfId="2" applyFont="1" applyFill="1" applyBorder="1" applyAlignment="1">
      <alignment horizontal="left" vertical="center" wrapText="1"/>
    </xf>
    <xf numFmtId="0" fontId="10" fillId="0" borderId="22" xfId="2" applyFont="1" applyFill="1" applyBorder="1" applyAlignment="1">
      <alignment horizontal="left" vertical="center" wrapText="1"/>
    </xf>
    <xf numFmtId="0" fontId="10" fillId="0" borderId="34" xfId="2" applyFont="1" applyFill="1" applyBorder="1" applyAlignment="1">
      <alignment horizontal="left" vertical="center" wrapText="1"/>
    </xf>
    <xf numFmtId="0" fontId="10" fillId="0" borderId="29" xfId="2" applyFont="1" applyFill="1" applyBorder="1" applyAlignment="1">
      <alignment horizontal="left" vertical="center" wrapText="1"/>
    </xf>
    <xf numFmtId="0" fontId="10" fillId="0" borderId="7" xfId="2" applyFont="1" applyFill="1" applyBorder="1" applyAlignment="1">
      <alignment horizontal="left" vertical="center" wrapText="1"/>
    </xf>
    <xf numFmtId="0" fontId="10" fillId="0" borderId="13" xfId="2" applyFont="1" applyFill="1" applyBorder="1" applyAlignment="1">
      <alignment horizontal="left" vertical="center" wrapText="1"/>
    </xf>
    <xf numFmtId="0" fontId="10" fillId="0" borderId="44" xfId="2" applyFont="1" applyFill="1" applyBorder="1" applyAlignment="1">
      <alignment horizontal="left" vertical="center" wrapText="1"/>
    </xf>
    <xf numFmtId="0" fontId="10" fillId="0" borderId="45" xfId="2" applyFont="1" applyFill="1" applyBorder="1" applyAlignment="1">
      <alignment horizontal="left" vertical="center" wrapText="1"/>
    </xf>
    <xf numFmtId="0" fontId="10" fillId="0" borderId="3" xfId="2" applyFont="1" applyFill="1" applyBorder="1" applyAlignment="1">
      <alignment horizontal="left" vertical="center" wrapText="1"/>
    </xf>
    <xf numFmtId="0" fontId="10" fillId="0" borderId="8" xfId="2" applyFont="1" applyFill="1" applyBorder="1" applyAlignment="1">
      <alignment horizontal="left" vertical="center" wrapText="1"/>
    </xf>
    <xf numFmtId="0" fontId="2" fillId="3" borderId="28" xfId="1" applyFont="1" applyFill="1" applyBorder="1" applyAlignment="1">
      <alignment horizontal="left" vertical="top" wrapText="1" indent="1"/>
    </xf>
    <xf numFmtId="165" fontId="2" fillId="3" borderId="18" xfId="0" applyNumberFormat="1" applyFont="1" applyFill="1" applyBorder="1" applyAlignment="1">
      <alignment horizontal="left" vertical="top" wrapText="1" indent="1"/>
    </xf>
    <xf numFmtId="165" fontId="2" fillId="3" borderId="3" xfId="0" applyNumberFormat="1" applyFont="1" applyFill="1" applyBorder="1" applyAlignment="1">
      <alignment horizontal="left" vertical="top" wrapText="1" indent="1"/>
    </xf>
    <xf numFmtId="0" fontId="0" fillId="3" borderId="3" xfId="0" applyFill="1" applyBorder="1" applyAlignment="1">
      <alignment horizontal="left" vertical="top"/>
    </xf>
    <xf numFmtId="0" fontId="2" fillId="7" borderId="46" xfId="0" applyFont="1" applyFill="1" applyBorder="1" applyAlignment="1">
      <alignment horizontal="left" vertical="top" wrapText="1" indent="1"/>
    </xf>
    <xf numFmtId="0" fontId="2" fillId="7" borderId="48" xfId="0" applyFont="1" applyFill="1" applyBorder="1" applyAlignment="1">
      <alignment horizontal="left" vertical="top" wrapText="1" indent="1"/>
    </xf>
    <xf numFmtId="0" fontId="2" fillId="7" borderId="27" xfId="0" applyFont="1" applyFill="1" applyBorder="1" applyAlignment="1">
      <alignment horizontal="left" vertical="top" wrapText="1" indent="1"/>
    </xf>
    <xf numFmtId="0" fontId="2" fillId="7" borderId="0" xfId="0" applyFont="1" applyFill="1" applyBorder="1" applyAlignment="1">
      <alignment horizontal="left" vertical="top" wrapText="1" indent="1"/>
    </xf>
    <xf numFmtId="0" fontId="2" fillId="7" borderId="50" xfId="0" applyFont="1" applyFill="1" applyBorder="1" applyAlignment="1">
      <alignment horizontal="left" vertical="top" wrapText="1" indent="1"/>
    </xf>
    <xf numFmtId="0" fontId="2" fillId="7" borderId="26" xfId="0" applyFont="1" applyFill="1" applyBorder="1" applyAlignment="1">
      <alignment horizontal="left" vertical="top" wrapText="1" indent="1"/>
    </xf>
    <xf numFmtId="0" fontId="2" fillId="7" borderId="15" xfId="0" applyFont="1" applyFill="1" applyBorder="1" applyAlignment="1">
      <alignment horizontal="left" vertical="top" wrapText="1" indent="1"/>
    </xf>
    <xf numFmtId="0" fontId="2" fillId="7" borderId="16" xfId="0" applyFont="1" applyFill="1" applyBorder="1" applyAlignment="1">
      <alignment horizontal="left" vertical="top" wrapText="1" indent="1"/>
    </xf>
    <xf numFmtId="0" fontId="2" fillId="7" borderId="3" xfId="1" applyFont="1" applyFill="1" applyBorder="1" applyAlignment="1">
      <alignment horizontal="left" vertical="top" wrapText="1" indent="1"/>
    </xf>
    <xf numFmtId="0" fontId="2" fillId="7" borderId="3" xfId="0" applyFont="1" applyFill="1" applyBorder="1" applyAlignment="1">
      <alignment horizontal="left" vertical="top" wrapText="1" indent="1"/>
    </xf>
    <xf numFmtId="0" fontId="2" fillId="7" borderId="19" xfId="0" applyFont="1" applyFill="1" applyBorder="1" applyAlignment="1">
      <alignment horizontal="left" vertical="top" wrapText="1" indent="1"/>
    </xf>
    <xf numFmtId="0" fontId="2" fillId="5" borderId="28" xfId="1" applyFont="1" applyFill="1" applyBorder="1" applyAlignment="1">
      <alignment horizontal="left" vertical="top" wrapText="1" indent="1"/>
    </xf>
    <xf numFmtId="165" fontId="2" fillId="5" borderId="20" xfId="0" applyNumberFormat="1" applyFont="1" applyFill="1" applyBorder="1" applyAlignment="1">
      <alignment horizontal="left" vertical="top" wrapText="1" indent="1"/>
    </xf>
    <xf numFmtId="165" fontId="2" fillId="5" borderId="18" xfId="0" applyNumberFormat="1" applyFont="1" applyFill="1" applyBorder="1" applyAlignment="1">
      <alignment horizontal="left" vertical="top" wrapText="1" indent="1"/>
    </xf>
    <xf numFmtId="0" fontId="2" fillId="5" borderId="3" xfId="1" applyFont="1" applyFill="1" applyBorder="1" applyAlignment="1">
      <alignment horizontal="left" vertical="top" wrapText="1" indent="1"/>
    </xf>
    <xf numFmtId="165" fontId="2" fillId="5" borderId="3" xfId="0" applyNumberFormat="1" applyFont="1" applyFill="1" applyBorder="1" applyAlignment="1">
      <alignment horizontal="left" vertical="top" wrapText="1" indent="1"/>
    </xf>
    <xf numFmtId="0" fontId="0" fillId="5" borderId="3" xfId="0" applyFill="1" applyBorder="1" applyAlignment="1">
      <alignment horizontal="left" vertical="top"/>
    </xf>
    <xf numFmtId="0" fontId="2" fillId="7" borderId="49" xfId="0" applyFont="1" applyFill="1" applyBorder="1" applyAlignment="1">
      <alignment horizontal="left" vertical="top" wrapText="1" indent="1"/>
    </xf>
    <xf numFmtId="0" fontId="2" fillId="7" borderId="43" xfId="0" applyFont="1" applyFill="1" applyBorder="1" applyAlignment="1">
      <alignment horizontal="left" vertical="top" wrapText="1" indent="1"/>
    </xf>
    <xf numFmtId="0" fontId="2" fillId="7" borderId="9" xfId="0" applyFont="1" applyFill="1" applyBorder="1" applyAlignment="1">
      <alignment horizontal="left" vertical="top" wrapText="1" indent="1"/>
    </xf>
    <xf numFmtId="0" fontId="2" fillId="7" borderId="10" xfId="0" applyFont="1" applyFill="1" applyBorder="1" applyAlignment="1">
      <alignment horizontal="left" vertical="top" wrapText="1" indent="1"/>
    </xf>
    <xf numFmtId="0" fontId="2" fillId="7" borderId="14" xfId="0" applyFont="1" applyFill="1" applyBorder="1" applyAlignment="1">
      <alignment horizontal="left" vertical="top" wrapText="1" indent="1"/>
    </xf>
    <xf numFmtId="165" fontId="2" fillId="5" borderId="7" xfId="0" applyNumberFormat="1" applyFont="1" applyFill="1" applyBorder="1" applyAlignment="1">
      <alignment horizontal="left" vertical="top" wrapText="1" indent="1"/>
    </xf>
    <xf numFmtId="165" fontId="2" fillId="5" borderId="8" xfId="0" applyNumberFormat="1" applyFont="1" applyFill="1" applyBorder="1" applyAlignment="1">
      <alignment horizontal="left" vertical="top" wrapText="1" indent="1"/>
    </xf>
    <xf numFmtId="0" fontId="2" fillId="7" borderId="9" xfId="0" applyFont="1" applyFill="1" applyBorder="1" applyAlignment="1">
      <alignment horizontal="left" vertical="center" indent="1"/>
    </xf>
    <xf numFmtId="0" fontId="2" fillId="7" borderId="14" xfId="0" applyFont="1" applyFill="1" applyBorder="1" applyAlignment="1">
      <alignment horizontal="left" vertical="center" indent="1"/>
    </xf>
    <xf numFmtId="0" fontId="2" fillId="7" borderId="42" xfId="0" applyFont="1" applyFill="1" applyBorder="1" applyAlignment="1">
      <alignment horizontal="left" vertical="center" indent="1"/>
    </xf>
    <xf numFmtId="0" fontId="2" fillId="7" borderId="5" xfId="0" applyFont="1" applyFill="1" applyBorder="1" applyAlignment="1">
      <alignment horizontal="left" vertical="center" indent="2"/>
    </xf>
    <xf numFmtId="0" fontId="2" fillId="7" borderId="6" xfId="0" applyFont="1" applyFill="1" applyBorder="1" applyAlignment="1">
      <alignment horizontal="left" vertical="center" indent="1"/>
    </xf>
    <xf numFmtId="0" fontId="2" fillId="7" borderId="41" xfId="0" applyFont="1" applyFill="1" applyBorder="1" applyAlignment="1">
      <alignment horizontal="left" vertical="center" indent="1"/>
    </xf>
    <xf numFmtId="0" fontId="2" fillId="7" borderId="4" xfId="0" applyFont="1" applyFill="1" applyBorder="1" applyAlignment="1">
      <alignment horizontal="left" vertical="center" indent="1"/>
    </xf>
    <xf numFmtId="0" fontId="2" fillId="7" borderId="10" xfId="0" applyFont="1" applyFill="1" applyBorder="1" applyAlignment="1">
      <alignment horizontal="left" vertical="center" indent="1"/>
    </xf>
    <xf numFmtId="0" fontId="2" fillId="7" borderId="11" xfId="0" applyFont="1" applyFill="1" applyBorder="1" applyAlignment="1">
      <alignment horizontal="left" vertical="center" indent="1"/>
    </xf>
    <xf numFmtId="0" fontId="2" fillId="7" borderId="15" xfId="0" applyFont="1" applyFill="1" applyBorder="1" applyAlignment="1">
      <alignment horizontal="left" vertical="center" indent="1"/>
    </xf>
    <xf numFmtId="165" fontId="2" fillId="3" borderId="25" xfId="0" applyNumberFormat="1" applyFont="1" applyFill="1" applyBorder="1" applyAlignment="1">
      <alignment horizontal="left" vertical="center" indent="1"/>
    </xf>
    <xf numFmtId="165" fontId="2" fillId="3" borderId="32" xfId="0" applyNumberFormat="1" applyFont="1" applyFill="1" applyBorder="1" applyAlignment="1">
      <alignment horizontal="left" vertical="center" indent="1"/>
    </xf>
    <xf numFmtId="165" fontId="2" fillId="3" borderId="31" xfId="0" applyNumberFormat="1" applyFont="1" applyFill="1" applyBorder="1" applyAlignment="1">
      <alignment horizontal="left" vertical="center" indent="1"/>
    </xf>
    <xf numFmtId="165" fontId="2" fillId="3" borderId="3" xfId="0" applyNumberFormat="1" applyFont="1" applyFill="1" applyBorder="1" applyAlignment="1">
      <alignment horizontal="left" vertical="center" indent="1"/>
    </xf>
    <xf numFmtId="165" fontId="2" fillId="3" borderId="17" xfId="0" applyNumberFormat="1" applyFont="1" applyFill="1" applyBorder="1" applyAlignment="1">
      <alignment horizontal="left" vertical="center" indent="1"/>
    </xf>
    <xf numFmtId="165" fontId="2" fillId="3" borderId="15" xfId="0" applyNumberFormat="1" applyFont="1" applyFill="1" applyBorder="1" applyAlignment="1">
      <alignment horizontal="left" vertical="center" indent="1"/>
    </xf>
    <xf numFmtId="165" fontId="2" fillId="3" borderId="40" xfId="0" applyNumberFormat="1" applyFont="1" applyFill="1" applyBorder="1" applyAlignment="1">
      <alignment horizontal="left" vertical="center" indent="1"/>
    </xf>
    <xf numFmtId="165" fontId="2" fillId="3" borderId="38" xfId="0" applyNumberFormat="1" applyFont="1" applyFill="1" applyBorder="1" applyAlignment="1">
      <alignment horizontal="left" vertical="center" indent="1"/>
    </xf>
    <xf numFmtId="165" fontId="2" fillId="3" borderId="20" xfId="0" applyNumberFormat="1" applyFont="1" applyFill="1" applyBorder="1" applyAlignment="1">
      <alignment horizontal="left" vertical="center" indent="1"/>
    </xf>
    <xf numFmtId="165" fontId="2" fillId="3" borderId="18" xfId="0" applyNumberFormat="1" applyFont="1" applyFill="1" applyBorder="1" applyAlignment="1">
      <alignment horizontal="left" vertical="center" indent="1"/>
    </xf>
    <xf numFmtId="0" fontId="11" fillId="2" borderId="51" xfId="2" applyFont="1" applyFill="1" applyBorder="1" applyAlignment="1" applyProtection="1">
      <alignment vertical="center" wrapText="1"/>
      <protection locked="0"/>
    </xf>
    <xf numFmtId="0" fontId="11" fillId="2" borderId="52" xfId="2" applyFont="1" applyFill="1" applyBorder="1" applyAlignment="1" applyProtection="1">
      <alignment vertical="center" wrapText="1"/>
      <protection locked="0"/>
    </xf>
    <xf numFmtId="4" fontId="8" fillId="7" borderId="56" xfId="2" applyNumberFormat="1" applyFont="1" applyFill="1" applyBorder="1" applyAlignment="1" applyProtection="1">
      <alignment horizontal="center" vertical="center" wrapText="1"/>
      <protection locked="0"/>
    </xf>
    <xf numFmtId="4" fontId="8" fillId="3" borderId="56" xfId="2" applyNumberFormat="1" applyFont="1" applyFill="1" applyBorder="1" applyAlignment="1" applyProtection="1">
      <alignment horizontal="center" vertical="center" wrapText="1"/>
      <protection locked="0"/>
    </xf>
    <xf numFmtId="4" fontId="8" fillId="3" borderId="57" xfId="2" applyNumberFormat="1" applyFont="1" applyFill="1" applyBorder="1" applyAlignment="1" applyProtection="1">
      <alignment horizontal="center" vertical="center" wrapText="1"/>
      <protection locked="0"/>
    </xf>
    <xf numFmtId="4" fontId="8" fillId="3" borderId="58" xfId="2" applyNumberFormat="1" applyFont="1" applyFill="1" applyBorder="1" applyAlignment="1" applyProtection="1">
      <alignment horizontal="center" vertical="center" wrapText="1"/>
      <protection locked="0"/>
    </xf>
    <xf numFmtId="4" fontId="8" fillId="3" borderId="3" xfId="2" applyNumberFormat="1" applyFont="1" applyFill="1" applyBorder="1" applyAlignment="1" applyProtection="1">
      <alignment horizontal="left" vertical="center" wrapText="1"/>
      <protection locked="0"/>
    </xf>
    <xf numFmtId="0" fontId="8" fillId="3" borderId="3" xfId="2" applyFont="1" applyFill="1" applyBorder="1" applyAlignment="1" applyProtection="1">
      <alignment vertical="center" wrapText="1"/>
      <protection locked="0"/>
    </xf>
    <xf numFmtId="4" fontId="10" fillId="7" borderId="57" xfId="2" applyNumberFormat="1" applyFont="1" applyFill="1" applyBorder="1" applyAlignment="1" applyProtection="1">
      <alignment vertical="top" wrapText="1"/>
      <protection locked="0"/>
    </xf>
    <xf numFmtId="0" fontId="10" fillId="7" borderId="55" xfId="2" applyFont="1" applyFill="1" applyBorder="1" applyAlignment="1" applyProtection="1">
      <alignment vertical="top" wrapText="1"/>
      <protection locked="0"/>
    </xf>
    <xf numFmtId="0" fontId="10" fillId="7" borderId="54" xfId="2" applyFont="1" applyFill="1" applyBorder="1" applyAlignment="1" applyProtection="1">
      <alignment vertical="top" wrapText="1"/>
      <protection locked="0"/>
    </xf>
    <xf numFmtId="0" fontId="10" fillId="7" borderId="53" xfId="2" applyFont="1" applyFill="1" applyBorder="1" applyAlignment="1" applyProtection="1">
      <alignment vertical="top" wrapText="1"/>
      <protection locked="0"/>
    </xf>
    <xf numFmtId="0" fontId="10" fillId="7" borderId="59" xfId="2" applyFont="1" applyFill="1" applyBorder="1" applyAlignment="1" applyProtection="1">
      <alignment vertical="top" wrapText="1"/>
      <protection locked="0"/>
    </xf>
    <xf numFmtId="0" fontId="10" fillId="7" borderId="60" xfId="2" applyFont="1" applyFill="1" applyBorder="1" applyAlignment="1" applyProtection="1">
      <alignment vertical="top" wrapText="1"/>
      <protection locked="0"/>
    </xf>
    <xf numFmtId="0" fontId="10" fillId="7" borderId="61" xfId="2" applyFont="1" applyFill="1" applyBorder="1" applyAlignment="1" applyProtection="1">
      <alignment vertical="top" wrapText="1"/>
      <protection locked="0"/>
    </xf>
    <xf numFmtId="0" fontId="10" fillId="7" borderId="61" xfId="2" applyFont="1" applyFill="1" applyBorder="1" applyAlignment="1" applyProtection="1">
      <alignment vertical="top" wrapText="1"/>
      <protection locked="0"/>
    </xf>
    <xf numFmtId="0" fontId="10" fillId="0" borderId="18" xfId="2" applyFont="1" applyFill="1" applyBorder="1" applyAlignment="1">
      <alignment horizontal="left" vertical="center"/>
    </xf>
    <xf numFmtId="0" fontId="10" fillId="0" borderId="49" xfId="2" applyFont="1" applyFill="1" applyBorder="1" applyAlignment="1">
      <alignment horizontal="left" vertical="center"/>
    </xf>
    <xf numFmtId="0" fontId="10" fillId="0" borderId="43" xfId="2" applyFont="1" applyFill="1" applyBorder="1" applyAlignment="1">
      <alignment horizontal="left" vertical="center"/>
    </xf>
    <xf numFmtId="0" fontId="10" fillId="0" borderId="47" xfId="2" applyFont="1" applyFill="1" applyBorder="1" applyAlignment="1">
      <alignment horizontal="left" vertical="center"/>
    </xf>
    <xf numFmtId="0" fontId="12" fillId="0" borderId="0" xfId="0" applyFont="1" applyFill="1" applyBorder="1" applyAlignment="1">
      <alignment horizontal="left" vertical="top"/>
    </xf>
    <xf numFmtId="0" fontId="12" fillId="7" borderId="19" xfId="0" applyFont="1" applyFill="1" applyBorder="1" applyAlignment="1">
      <alignment horizontal="left" vertical="top"/>
    </xf>
    <xf numFmtId="0" fontId="13" fillId="7" borderId="19" xfId="0" applyFont="1" applyFill="1" applyBorder="1" applyAlignment="1">
      <alignment horizontal="left" vertical="top"/>
    </xf>
    <xf numFmtId="0" fontId="13" fillId="6" borderId="36" xfId="0" applyFont="1" applyFill="1" applyBorder="1" applyAlignment="1">
      <alignment horizontal="left" vertical="top" wrapText="1" indent="1"/>
    </xf>
    <xf numFmtId="0" fontId="12" fillId="7" borderId="46" xfId="0" applyFont="1" applyFill="1" applyBorder="1" applyAlignment="1">
      <alignment horizontal="left" vertical="top" wrapText="1" indent="1"/>
    </xf>
    <xf numFmtId="0" fontId="12" fillId="7" borderId="48" xfId="0" applyFont="1" applyFill="1" applyBorder="1" applyAlignment="1">
      <alignment horizontal="left" vertical="top" wrapText="1" indent="1"/>
    </xf>
    <xf numFmtId="0" fontId="12" fillId="7" borderId="27" xfId="0" applyFont="1" applyFill="1" applyBorder="1" applyAlignment="1">
      <alignment horizontal="left" vertical="top" wrapText="1" indent="1"/>
    </xf>
    <xf numFmtId="0" fontId="12" fillId="7" borderId="0" xfId="0" applyFont="1" applyFill="1" applyBorder="1" applyAlignment="1">
      <alignment horizontal="left" vertical="top" wrapText="1" indent="1"/>
    </xf>
    <xf numFmtId="0" fontId="12" fillId="7" borderId="50" xfId="0" applyFont="1" applyFill="1" applyBorder="1" applyAlignment="1">
      <alignment horizontal="left" vertical="top" wrapText="1" indent="1"/>
    </xf>
    <xf numFmtId="0" fontId="12" fillId="7" borderId="15" xfId="0" applyFont="1" applyFill="1" applyBorder="1" applyAlignment="1">
      <alignment horizontal="left" vertical="top" wrapText="1" indent="1"/>
    </xf>
    <xf numFmtId="0" fontId="12" fillId="7" borderId="16" xfId="0" applyFont="1" applyFill="1" applyBorder="1" applyAlignment="1">
      <alignment horizontal="left" vertical="top" wrapText="1" indent="1"/>
    </xf>
    <xf numFmtId="0" fontId="12" fillId="7" borderId="3" xfId="1" applyFont="1" applyFill="1" applyBorder="1" applyAlignment="1">
      <alignment horizontal="left" vertical="top" wrapText="1" indent="1"/>
    </xf>
    <xf numFmtId="0" fontId="12" fillId="7" borderId="3" xfId="0" applyFont="1" applyFill="1" applyBorder="1" applyAlignment="1">
      <alignment horizontal="left" vertical="top" wrapText="1" indent="1"/>
    </xf>
    <xf numFmtId="0" fontId="12" fillId="4" borderId="16" xfId="0" applyFont="1" applyFill="1" applyBorder="1" applyAlignment="1">
      <alignment horizontal="left" vertical="top" wrapText="1" indent="1"/>
    </xf>
    <xf numFmtId="0" fontId="12" fillId="4" borderId="3" xfId="1" applyFont="1" applyFill="1" applyBorder="1" applyAlignment="1">
      <alignment horizontal="left" vertical="top" wrapText="1" indent="1"/>
    </xf>
    <xf numFmtId="0" fontId="12" fillId="3" borderId="28" xfId="1" applyFont="1" applyFill="1" applyBorder="1" applyAlignment="1">
      <alignment horizontal="left" vertical="top" wrapText="1" indent="1"/>
    </xf>
    <xf numFmtId="165" fontId="12" fillId="3" borderId="49" xfId="0" applyNumberFormat="1" applyFont="1" applyFill="1" applyBorder="1" applyAlignment="1">
      <alignment horizontal="left" vertical="top" wrapText="1" indent="1"/>
    </xf>
    <xf numFmtId="165" fontId="12" fillId="8" borderId="3" xfId="0" applyNumberFormat="1" applyFont="1" applyFill="1" applyBorder="1" applyAlignment="1">
      <alignment horizontal="left" vertical="top"/>
    </xf>
    <xf numFmtId="0" fontId="12" fillId="4" borderId="19" xfId="0" applyFont="1" applyFill="1" applyBorder="1" applyAlignment="1">
      <alignment horizontal="left" vertical="top" wrapText="1" indent="1"/>
    </xf>
    <xf numFmtId="165" fontId="12" fillId="9" borderId="25" xfId="0" applyNumberFormat="1" applyFont="1" applyFill="1" applyBorder="1" applyAlignment="1">
      <alignment horizontal="left" vertical="top"/>
    </xf>
    <xf numFmtId="0" fontId="13" fillId="2" borderId="36" xfId="0" applyFont="1" applyFill="1" applyBorder="1" applyAlignment="1">
      <alignment horizontal="left" vertical="top" wrapText="1" indent="1"/>
    </xf>
    <xf numFmtId="0" fontId="13" fillId="2" borderId="1" xfId="0" applyFont="1" applyFill="1" applyBorder="1" applyAlignment="1">
      <alignment horizontal="left" vertical="top" wrapText="1" indent="1"/>
    </xf>
    <xf numFmtId="0" fontId="12" fillId="7" borderId="49" xfId="0" applyFont="1" applyFill="1" applyBorder="1" applyAlignment="1">
      <alignment horizontal="left" vertical="top" wrapText="1" indent="1"/>
    </xf>
    <xf numFmtId="0" fontId="12" fillId="7" borderId="9" xfId="0" applyFont="1" applyFill="1" applyBorder="1" applyAlignment="1">
      <alignment horizontal="left" vertical="top" wrapText="1" indent="1"/>
    </xf>
    <xf numFmtId="0" fontId="12" fillId="7" borderId="10" xfId="0" applyFont="1" applyFill="1" applyBorder="1" applyAlignment="1">
      <alignment horizontal="left" vertical="top" wrapText="1" indent="1"/>
    </xf>
    <xf numFmtId="0" fontId="12" fillId="4" borderId="18" xfId="0" applyFont="1" applyFill="1" applyBorder="1" applyAlignment="1">
      <alignment horizontal="left" vertical="top" wrapText="1" indent="1"/>
    </xf>
    <xf numFmtId="0" fontId="12" fillId="4" borderId="20" xfId="0" applyFont="1" applyFill="1" applyBorder="1" applyAlignment="1">
      <alignment horizontal="left" vertical="top" wrapText="1" indent="1"/>
    </xf>
    <xf numFmtId="165" fontId="12" fillId="3" borderId="20" xfId="0" applyNumberFormat="1" applyFont="1" applyFill="1" applyBorder="1" applyAlignment="1">
      <alignment horizontal="left" vertical="top" wrapText="1" indent="1"/>
    </xf>
    <xf numFmtId="0" fontId="12" fillId="4" borderId="7" xfId="0" applyFont="1" applyFill="1" applyBorder="1" applyAlignment="1">
      <alignment horizontal="left" vertical="top" wrapText="1" indent="1"/>
    </xf>
    <xf numFmtId="0" fontId="12" fillId="4" borderId="8" xfId="0" applyFont="1" applyFill="1" applyBorder="1" applyAlignment="1">
      <alignment horizontal="left" vertical="top" wrapText="1" indent="1"/>
    </xf>
    <xf numFmtId="0" fontId="13" fillId="6" borderId="37" xfId="0" applyFont="1" applyFill="1" applyBorder="1" applyAlignment="1">
      <alignment horizontal="left" vertical="top" indent="1"/>
    </xf>
    <xf numFmtId="0" fontId="12" fillId="6" borderId="2" xfId="0" applyFont="1" applyFill="1" applyBorder="1" applyAlignment="1">
      <alignment horizontal="left" vertical="top"/>
    </xf>
    <xf numFmtId="0" fontId="12" fillId="7" borderId="16" xfId="0" applyFont="1" applyFill="1" applyBorder="1" applyAlignment="1">
      <alignment horizontal="left" vertical="top"/>
    </xf>
    <xf numFmtId="0" fontId="13" fillId="2" borderId="37" xfId="0" applyFont="1" applyFill="1" applyBorder="1" applyAlignment="1">
      <alignment horizontal="left" vertical="top" indent="1"/>
    </xf>
    <xf numFmtId="0" fontId="12" fillId="2" borderId="36" xfId="0" applyFont="1" applyFill="1" applyBorder="1" applyAlignment="1">
      <alignment horizontal="left" vertical="top"/>
    </xf>
    <xf numFmtId="0" fontId="12" fillId="2" borderId="33" xfId="0" applyFont="1" applyFill="1" applyBorder="1" applyAlignment="1">
      <alignment horizontal="left" vertical="top"/>
    </xf>
    <xf numFmtId="0" fontId="12" fillId="7" borderId="21" xfId="0" applyFont="1" applyFill="1" applyBorder="1" applyAlignment="1">
      <alignment horizontal="left" vertical="top"/>
    </xf>
    <xf numFmtId="0" fontId="12" fillId="7" borderId="26" xfId="0" applyFont="1" applyFill="1" applyBorder="1" applyAlignment="1">
      <alignment horizontal="left" vertical="top"/>
    </xf>
    <xf numFmtId="0" fontId="12" fillId="7" borderId="49" xfId="0" applyFont="1" applyFill="1" applyBorder="1" applyAlignment="1">
      <alignment horizontal="left" vertical="top"/>
    </xf>
    <xf numFmtId="0" fontId="14" fillId="0" borderId="0" xfId="0" applyFont="1" applyFill="1" applyBorder="1" applyAlignment="1">
      <alignment horizontal="left" vertical="top"/>
    </xf>
    <xf numFmtId="165" fontId="12" fillId="3" borderId="3" xfId="0" applyNumberFormat="1" applyFont="1" applyFill="1" applyBorder="1" applyAlignment="1">
      <alignment horizontal="left" vertical="top"/>
    </xf>
    <xf numFmtId="165" fontId="12" fillId="8" borderId="48" xfId="0" applyNumberFormat="1" applyFont="1" applyFill="1" applyBorder="1" applyAlignment="1">
      <alignment horizontal="left" vertical="top" wrapText="1" indent="1"/>
    </xf>
    <xf numFmtId="165" fontId="12" fillId="8" borderId="28" xfId="1" applyNumberFormat="1" applyFont="1" applyFill="1" applyBorder="1" applyAlignment="1">
      <alignment horizontal="left" vertical="top" wrapText="1" indent="1"/>
    </xf>
    <xf numFmtId="0" fontId="12" fillId="4" borderId="21" xfId="0" applyFont="1" applyFill="1" applyBorder="1" applyAlignment="1">
      <alignment horizontal="left" vertical="top" wrapText="1" indent="1"/>
    </xf>
    <xf numFmtId="0" fontId="12" fillId="4" borderId="49" xfId="0" applyFont="1" applyFill="1" applyBorder="1" applyAlignment="1">
      <alignment horizontal="left" vertical="top" wrapText="1" indent="1"/>
    </xf>
    <xf numFmtId="0" fontId="12" fillId="7" borderId="16" xfId="1" applyFont="1" applyFill="1" applyBorder="1" applyAlignment="1">
      <alignment horizontal="left" vertical="top" wrapText="1" indent="1"/>
    </xf>
    <xf numFmtId="0" fontId="12" fillId="4" borderId="3" xfId="0" applyFont="1" applyFill="1" applyBorder="1" applyAlignment="1">
      <alignment horizontal="left" vertical="top" wrapText="1" indent="1"/>
    </xf>
    <xf numFmtId="0" fontId="12" fillId="4" borderId="3" xfId="0" applyFont="1" applyFill="1" applyBorder="1" applyAlignment="1">
      <alignment horizontal="left" vertical="center" wrapText="1" indent="1"/>
    </xf>
    <xf numFmtId="0" fontId="16" fillId="9" borderId="36" xfId="0" applyFont="1" applyFill="1" applyBorder="1" applyAlignment="1">
      <alignment horizontal="left" vertical="top"/>
    </xf>
    <xf numFmtId="0" fontId="14" fillId="9" borderId="37" xfId="0" applyFont="1" applyFill="1" applyBorder="1" applyAlignment="1">
      <alignment horizontal="left" vertical="top"/>
    </xf>
    <xf numFmtId="165" fontId="16" fillId="9" borderId="25" xfId="0" applyNumberFormat="1" applyFont="1" applyFill="1" applyBorder="1" applyAlignment="1">
      <alignment horizontal="left" vertical="top"/>
    </xf>
    <xf numFmtId="0" fontId="17" fillId="2" borderId="44" xfId="2" applyFont="1" applyFill="1" applyBorder="1" applyAlignment="1">
      <alignment wrapText="1"/>
    </xf>
    <xf numFmtId="0" fontId="17" fillId="2" borderId="44" xfId="2" applyFont="1" applyFill="1" applyBorder="1"/>
    <xf numFmtId="0" fontId="15" fillId="2" borderId="44" xfId="0" applyFont="1" applyFill="1" applyBorder="1" applyAlignment="1">
      <alignment horizontal="left" vertical="top"/>
    </xf>
    <xf numFmtId="0" fontId="18" fillId="2" borderId="44" xfId="0" applyFont="1" applyFill="1" applyBorder="1" applyAlignment="1">
      <alignment horizontal="left" vertical="top"/>
    </xf>
    <xf numFmtId="0" fontId="18" fillId="2" borderId="28" xfId="0" applyFont="1" applyFill="1" applyBorder="1" applyAlignment="1">
      <alignment horizontal="left" vertical="top"/>
    </xf>
    <xf numFmtId="0" fontId="19" fillId="2" borderId="13" xfId="2" applyFont="1" applyFill="1" applyBorder="1" applyAlignment="1"/>
  </cellXfs>
  <cellStyles count="8">
    <cellStyle name="Currency [0] 2" xfId="3"/>
    <cellStyle name="Currency 2" xfId="5"/>
    <cellStyle name="Currency 3" xfId="6"/>
    <cellStyle name="Currency 4" xfId="7"/>
    <cellStyle name="Normal" xfId="0" builtinId="0"/>
    <cellStyle name="Normal 2" xfId="1"/>
    <cellStyle name="Normal 3" xfId="2"/>
    <cellStyle name="Percent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tabSelected="1" workbookViewId="0">
      <selection activeCell="C21" sqref="C21"/>
    </sheetView>
  </sheetViews>
  <sheetFormatPr defaultRowHeight="13.2" x14ac:dyDescent="0.25"/>
  <cols>
    <col min="3" max="3" width="38" customWidth="1"/>
    <col min="4" max="4" width="60.109375" customWidth="1"/>
    <col min="6" max="6" width="78.109375" customWidth="1"/>
  </cols>
  <sheetData>
    <row r="1" spans="1:21" ht="23.4" customHeight="1" x14ac:dyDescent="0.45">
      <c r="A1" s="176" t="s">
        <v>128</v>
      </c>
      <c r="B1" s="171"/>
      <c r="C1" s="172"/>
      <c r="D1" s="172"/>
      <c r="E1" s="172"/>
      <c r="F1" s="172"/>
      <c r="G1" s="173"/>
      <c r="H1" s="173"/>
      <c r="I1" s="173"/>
      <c r="J1" s="173"/>
      <c r="K1" s="173"/>
      <c r="L1" s="173"/>
      <c r="M1" s="173"/>
      <c r="N1" s="173"/>
      <c r="O1" s="173"/>
      <c r="P1" s="173"/>
      <c r="Q1" s="174"/>
      <c r="R1" s="174"/>
      <c r="S1" s="174"/>
      <c r="T1" s="174"/>
      <c r="U1" s="175"/>
    </row>
    <row r="2" spans="1:21" ht="15.6" x14ac:dyDescent="0.3">
      <c r="A2" s="38"/>
      <c r="B2" s="38"/>
      <c r="C2" s="38"/>
      <c r="D2" s="38"/>
      <c r="E2" s="38"/>
      <c r="F2" s="38"/>
    </row>
    <row r="3" spans="1:21" ht="16.2" thickBot="1" x14ac:dyDescent="0.35">
      <c r="A3" s="41" t="s">
        <v>60</v>
      </c>
      <c r="B3" s="41"/>
      <c r="C3" s="41"/>
      <c r="D3" s="41"/>
      <c r="E3" s="41"/>
      <c r="F3" s="41"/>
    </row>
    <row r="4" spans="1:21" ht="15.6" x14ac:dyDescent="0.25">
      <c r="A4" s="42">
        <v>1</v>
      </c>
      <c r="B4" s="43" t="s">
        <v>61</v>
      </c>
      <c r="C4" s="44"/>
      <c r="D4" s="44"/>
      <c r="E4" s="44"/>
      <c r="F4" s="45"/>
    </row>
    <row r="5" spans="1:21" ht="15.6" x14ac:dyDescent="0.25">
      <c r="A5" s="116">
        <v>2</v>
      </c>
      <c r="B5" s="117" t="s">
        <v>126</v>
      </c>
      <c r="C5" s="118"/>
      <c r="D5" s="118"/>
      <c r="E5" s="118"/>
      <c r="F5" s="119"/>
    </row>
    <row r="6" spans="1:21" ht="15.6" x14ac:dyDescent="0.25">
      <c r="A6" s="46">
        <v>3</v>
      </c>
      <c r="B6" s="47" t="s">
        <v>62</v>
      </c>
      <c r="C6" s="48"/>
      <c r="D6" s="48"/>
      <c r="E6" s="48"/>
      <c r="F6" s="49"/>
    </row>
    <row r="7" spans="1:21" ht="15.6" x14ac:dyDescent="0.25">
      <c r="A7" s="46">
        <v>4</v>
      </c>
      <c r="B7" s="47" t="s">
        <v>69</v>
      </c>
      <c r="C7" s="48"/>
      <c r="D7" s="48"/>
      <c r="E7" s="48"/>
      <c r="F7" s="49"/>
    </row>
    <row r="8" spans="1:21" ht="15.6" x14ac:dyDescent="0.25">
      <c r="A8" s="46">
        <v>5</v>
      </c>
      <c r="B8" s="47" t="s">
        <v>127</v>
      </c>
      <c r="C8" s="48"/>
      <c r="D8" s="48"/>
      <c r="E8" s="48"/>
      <c r="F8" s="49"/>
    </row>
    <row r="9" spans="1:21" ht="15.6" x14ac:dyDescent="0.25">
      <c r="A9" s="46">
        <v>6</v>
      </c>
      <c r="B9" s="50" t="s">
        <v>63</v>
      </c>
      <c r="C9" s="50"/>
      <c r="D9" s="50"/>
      <c r="E9" s="50"/>
      <c r="F9" s="51"/>
    </row>
    <row r="10" spans="1:21" ht="16.2" thickBot="1" x14ac:dyDescent="0.35">
      <c r="A10" s="38"/>
      <c r="B10" s="38"/>
      <c r="C10" s="38"/>
      <c r="D10" s="38"/>
      <c r="E10" s="38"/>
      <c r="F10" s="38"/>
    </row>
    <row r="11" spans="1:21" ht="16.2" thickBot="1" x14ac:dyDescent="0.35">
      <c r="A11" s="38"/>
      <c r="B11" s="38"/>
      <c r="C11" s="100" t="s">
        <v>64</v>
      </c>
      <c r="D11" s="101" t="s">
        <v>66</v>
      </c>
      <c r="E11" s="38"/>
      <c r="F11" s="38"/>
    </row>
    <row r="12" spans="1:21" ht="15.6" x14ac:dyDescent="0.3">
      <c r="A12" s="38"/>
      <c r="B12" s="38"/>
      <c r="C12" s="102"/>
      <c r="D12" s="103"/>
      <c r="E12" s="40"/>
      <c r="F12" s="38"/>
    </row>
    <row r="13" spans="1:21" ht="57" customHeight="1" thickBot="1" x14ac:dyDescent="0.35">
      <c r="A13" s="38"/>
      <c r="B13" s="38"/>
      <c r="C13" s="108" t="s">
        <v>67</v>
      </c>
      <c r="D13" s="104"/>
      <c r="E13" s="40"/>
      <c r="F13" s="38"/>
    </row>
    <row r="14" spans="1:21" ht="15.6" x14ac:dyDescent="0.3">
      <c r="A14" s="38"/>
      <c r="B14" s="38"/>
      <c r="C14" s="109" t="s">
        <v>129</v>
      </c>
      <c r="D14" s="103"/>
      <c r="E14" s="40"/>
      <c r="F14" s="38"/>
    </row>
    <row r="15" spans="1:21" ht="15.6" x14ac:dyDescent="0.3">
      <c r="A15" s="38"/>
      <c r="B15" s="38"/>
      <c r="C15" s="110"/>
      <c r="D15" s="105"/>
      <c r="E15" s="38"/>
      <c r="F15" s="38"/>
    </row>
    <row r="16" spans="1:21" ht="39.6" customHeight="1" thickBot="1" x14ac:dyDescent="0.35">
      <c r="A16" s="38"/>
      <c r="B16" s="38"/>
      <c r="C16" s="111"/>
      <c r="D16" s="105"/>
      <c r="E16" s="38"/>
      <c r="F16" s="38"/>
    </row>
    <row r="17" spans="1:6" ht="15.6" x14ac:dyDescent="0.3">
      <c r="A17" s="38"/>
      <c r="B17" s="38"/>
      <c r="C17" s="112" t="s">
        <v>68</v>
      </c>
      <c r="D17" s="106"/>
      <c r="E17" s="38"/>
      <c r="F17" s="38"/>
    </row>
    <row r="18" spans="1:6" ht="15.6" x14ac:dyDescent="0.3">
      <c r="A18" s="38"/>
      <c r="B18" s="38"/>
      <c r="C18" s="113"/>
      <c r="D18" s="106"/>
      <c r="E18" s="38"/>
      <c r="F18" s="38"/>
    </row>
    <row r="19" spans="1:6" ht="15.6" x14ac:dyDescent="0.3">
      <c r="A19" s="38"/>
      <c r="B19" s="38"/>
      <c r="C19" s="113"/>
      <c r="D19" s="106"/>
      <c r="E19" s="38"/>
      <c r="F19" s="38"/>
    </row>
    <row r="20" spans="1:6" ht="41.4" customHeight="1" thickBot="1" x14ac:dyDescent="0.35">
      <c r="A20" s="38"/>
      <c r="B20" s="38"/>
      <c r="C20" s="114"/>
      <c r="D20" s="106"/>
      <c r="E20" s="38"/>
      <c r="F20" s="38"/>
    </row>
    <row r="21" spans="1:6" ht="78" customHeight="1" thickBot="1" x14ac:dyDescent="0.35">
      <c r="A21" s="38"/>
      <c r="B21" s="38"/>
      <c r="C21" s="115" t="s">
        <v>65</v>
      </c>
      <c r="D21" s="107"/>
      <c r="E21" s="38"/>
      <c r="F21" s="38"/>
    </row>
    <row r="22" spans="1:6" ht="16.2" thickBot="1" x14ac:dyDescent="0.35">
      <c r="A22" s="39"/>
      <c r="B22" s="39"/>
      <c r="C22" s="39"/>
      <c r="D22" s="39"/>
      <c r="E22" s="39"/>
      <c r="F22" s="39"/>
    </row>
  </sheetData>
  <mergeCells count="10">
    <mergeCell ref="B4:F4"/>
    <mergeCell ref="C17:C20"/>
    <mergeCell ref="D17:D20"/>
    <mergeCell ref="B6:F6"/>
    <mergeCell ref="D12:D13"/>
    <mergeCell ref="C14:C16"/>
    <mergeCell ref="D14:D16"/>
    <mergeCell ref="B7:F7"/>
    <mergeCell ref="B8:F8"/>
    <mergeCell ref="B9:F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10"/>
  <sheetViews>
    <sheetView topLeftCell="A100" workbookViewId="0">
      <selection activeCell="G106" sqref="G106"/>
    </sheetView>
  </sheetViews>
  <sheetFormatPr defaultRowHeight="14.4" x14ac:dyDescent="0.25"/>
  <cols>
    <col min="1" max="1" width="8.88671875" style="120" customWidth="1"/>
    <col min="2" max="2" width="11.44140625" style="120" customWidth="1"/>
    <col min="3" max="3" width="43.5546875" style="120" customWidth="1"/>
    <col min="4" max="4" width="19.109375" style="120" customWidth="1"/>
    <col min="5" max="5" width="15.77734375" style="120" customWidth="1"/>
    <col min="6" max="7" width="20.77734375" style="120" customWidth="1"/>
    <col min="8" max="8" width="26.33203125" style="120" customWidth="1"/>
    <col min="9" max="9" width="27" style="120" customWidth="1"/>
    <col min="10" max="16384" width="8.88671875" style="120"/>
  </cols>
  <sheetData>
    <row r="2" spans="1:9" ht="23.4" x14ac:dyDescent="0.25">
      <c r="A2" s="159" t="s">
        <v>110</v>
      </c>
    </row>
    <row r="5" spans="1:9" ht="15" thickBot="1" x14ac:dyDescent="0.3"/>
    <row r="6" spans="1:9" ht="15" thickBot="1" x14ac:dyDescent="0.3">
      <c r="B6" s="150" t="s">
        <v>70</v>
      </c>
      <c r="C6" s="123"/>
      <c r="D6" s="123"/>
      <c r="E6" s="123"/>
      <c r="F6" s="123"/>
      <c r="G6" s="123"/>
      <c r="H6" s="151"/>
    </row>
    <row r="7" spans="1:9" x14ac:dyDescent="0.25">
      <c r="B7" s="124"/>
      <c r="C7" s="125"/>
      <c r="D7" s="126" t="s">
        <v>72</v>
      </c>
      <c r="E7" s="127"/>
      <c r="F7" s="127"/>
      <c r="G7" s="128"/>
      <c r="H7" s="152"/>
    </row>
    <row r="8" spans="1:9" ht="28.8" x14ac:dyDescent="0.25">
      <c r="B8" s="129" t="s">
        <v>2</v>
      </c>
      <c r="C8" s="130" t="s">
        <v>3</v>
      </c>
      <c r="D8" s="131" t="s">
        <v>48</v>
      </c>
      <c r="E8" s="131" t="s">
        <v>49</v>
      </c>
      <c r="F8" s="131" t="s">
        <v>74</v>
      </c>
      <c r="G8" s="132" t="s">
        <v>28</v>
      </c>
      <c r="H8" s="121" t="s">
        <v>73</v>
      </c>
    </row>
    <row r="9" spans="1:9" ht="59.4" customHeight="1" x14ac:dyDescent="0.25">
      <c r="B9" s="133">
        <v>1.1000000000000001</v>
      </c>
      <c r="C9" s="133" t="s">
        <v>71</v>
      </c>
      <c r="D9" s="134" t="s">
        <v>55</v>
      </c>
      <c r="E9" s="135">
        <v>0</v>
      </c>
      <c r="F9" s="162">
        <f>SUM((E9)/100*100000)</f>
        <v>0</v>
      </c>
      <c r="G9" s="136">
        <v>0</v>
      </c>
      <c r="H9" s="137">
        <f>SUM(F9:G9)</f>
        <v>0</v>
      </c>
    </row>
    <row r="10" spans="1:9" ht="67.8" customHeight="1" thickBot="1" x14ac:dyDescent="0.3">
      <c r="B10" s="138"/>
      <c r="C10" s="138" t="s">
        <v>54</v>
      </c>
      <c r="D10" s="134" t="s">
        <v>56</v>
      </c>
      <c r="E10" s="135">
        <v>0</v>
      </c>
      <c r="F10" s="162">
        <f>SUM((E10)/100*250000)</f>
        <v>0</v>
      </c>
      <c r="G10" s="136">
        <v>0</v>
      </c>
      <c r="H10" s="137">
        <f>SUM(F10:G10)</f>
        <v>0</v>
      </c>
    </row>
    <row r="11" spans="1:9" ht="45" customHeight="1" thickBot="1" x14ac:dyDescent="0.3">
      <c r="I11" s="139">
        <f>SUM(H9:H10)</f>
        <v>0</v>
      </c>
    </row>
    <row r="14" spans="1:9" ht="15" thickBot="1" x14ac:dyDescent="0.3"/>
    <row r="15" spans="1:9" ht="15" thickBot="1" x14ac:dyDescent="0.3">
      <c r="B15" s="150" t="s">
        <v>76</v>
      </c>
      <c r="C15" s="123"/>
      <c r="D15" s="123"/>
      <c r="E15" s="123"/>
      <c r="F15" s="123"/>
      <c r="G15" s="123"/>
      <c r="H15" s="151"/>
    </row>
    <row r="16" spans="1:9" x14ac:dyDescent="0.25">
      <c r="B16" s="124"/>
      <c r="C16" s="125"/>
      <c r="D16" s="126" t="s">
        <v>72</v>
      </c>
      <c r="E16" s="127"/>
      <c r="F16" s="127"/>
      <c r="G16" s="128"/>
      <c r="H16" s="152"/>
    </row>
    <row r="17" spans="2:9" ht="28.8" x14ac:dyDescent="0.25">
      <c r="B17" s="129" t="s">
        <v>2</v>
      </c>
      <c r="C17" s="130" t="s">
        <v>3</v>
      </c>
      <c r="D17" s="131" t="s">
        <v>48</v>
      </c>
      <c r="E17" s="131" t="s">
        <v>49</v>
      </c>
      <c r="F17" s="131" t="s">
        <v>74</v>
      </c>
      <c r="G17" s="132" t="s">
        <v>28</v>
      </c>
      <c r="H17" s="121" t="s">
        <v>73</v>
      </c>
    </row>
    <row r="18" spans="2:9" ht="57.6" x14ac:dyDescent="0.25">
      <c r="B18" s="133">
        <v>2.1</v>
      </c>
      <c r="C18" s="133" t="s">
        <v>75</v>
      </c>
      <c r="D18" s="134" t="s">
        <v>55</v>
      </c>
      <c r="E18" s="135">
        <v>0</v>
      </c>
      <c r="F18" s="162">
        <f>SUM((E18)/100*100000)</f>
        <v>0</v>
      </c>
      <c r="G18" s="136">
        <v>0</v>
      </c>
      <c r="H18" s="137">
        <f>SUM(F18:G18)</f>
        <v>0</v>
      </c>
    </row>
    <row r="19" spans="2:9" ht="28.8" x14ac:dyDescent="0.25">
      <c r="B19" s="138"/>
      <c r="C19" s="138" t="s">
        <v>54</v>
      </c>
      <c r="D19" s="134" t="s">
        <v>56</v>
      </c>
      <c r="E19" s="135">
        <v>0</v>
      </c>
      <c r="F19" s="162">
        <f>SUM((E19)/100*250000)</f>
        <v>0</v>
      </c>
      <c r="G19" s="136">
        <v>0</v>
      </c>
      <c r="H19" s="137">
        <f>SUM(F19:G19)</f>
        <v>0</v>
      </c>
    </row>
    <row r="20" spans="2:9" ht="28.8" x14ac:dyDescent="0.25">
      <c r="D20" s="134" t="s">
        <v>11</v>
      </c>
      <c r="E20" s="135">
        <v>0</v>
      </c>
      <c r="F20" s="162">
        <f>SUM((E20)/100*250000)</f>
        <v>0</v>
      </c>
      <c r="G20" s="136">
        <v>0</v>
      </c>
      <c r="H20" s="137">
        <f>SUM(F20:G20)</f>
        <v>0</v>
      </c>
    </row>
    <row r="21" spans="2:9" ht="28.8" x14ac:dyDescent="0.25">
      <c r="D21" s="134" t="s">
        <v>7</v>
      </c>
      <c r="E21" s="135">
        <v>0</v>
      </c>
      <c r="F21" s="162">
        <f>SUM((E21)/100*250000)</f>
        <v>0</v>
      </c>
      <c r="G21" s="136">
        <v>0</v>
      </c>
      <c r="H21" s="137">
        <f>SUM(F21:G21)</f>
        <v>0</v>
      </c>
    </row>
    <row r="22" spans="2:9" ht="15" thickBot="1" x14ac:dyDescent="0.3">
      <c r="D22" s="134" t="s">
        <v>8</v>
      </c>
      <c r="E22" s="135">
        <v>0</v>
      </c>
      <c r="F22" s="162">
        <f>SUM((E22)/100*250000)</f>
        <v>0</v>
      </c>
      <c r="G22" s="136">
        <v>0</v>
      </c>
      <c r="H22" s="137">
        <f>SUM(F22:G22)</f>
        <v>0</v>
      </c>
    </row>
    <row r="23" spans="2:9" ht="45" customHeight="1" thickBot="1" x14ac:dyDescent="0.3">
      <c r="I23" s="139">
        <f>SUM(H18:H22)</f>
        <v>0</v>
      </c>
    </row>
    <row r="26" spans="2:9" ht="15" thickBot="1" x14ac:dyDescent="0.3"/>
    <row r="27" spans="2:9" ht="15" thickBot="1" x14ac:dyDescent="0.3">
      <c r="B27" s="150" t="s">
        <v>77</v>
      </c>
      <c r="C27" s="123"/>
      <c r="D27" s="123"/>
      <c r="E27" s="123"/>
      <c r="F27" s="123"/>
      <c r="G27" s="123"/>
      <c r="H27" s="151"/>
    </row>
    <row r="28" spans="2:9" x14ac:dyDescent="0.25">
      <c r="B28" s="124"/>
      <c r="C28" s="125"/>
      <c r="D28" s="126" t="s">
        <v>72</v>
      </c>
      <c r="E28" s="127"/>
      <c r="F28" s="127"/>
      <c r="G28" s="128"/>
      <c r="H28" s="152"/>
    </row>
    <row r="29" spans="2:9" ht="28.8" x14ac:dyDescent="0.25">
      <c r="B29" s="129" t="s">
        <v>2</v>
      </c>
      <c r="C29" s="130" t="s">
        <v>3</v>
      </c>
      <c r="D29" s="131" t="s">
        <v>48</v>
      </c>
      <c r="E29" s="131" t="s">
        <v>49</v>
      </c>
      <c r="F29" s="131" t="s">
        <v>74</v>
      </c>
      <c r="G29" s="132" t="s">
        <v>28</v>
      </c>
      <c r="H29" s="121" t="s">
        <v>73</v>
      </c>
    </row>
    <row r="30" spans="2:9" ht="57.6" x14ac:dyDescent="0.25">
      <c r="B30" s="133">
        <v>3.1</v>
      </c>
      <c r="C30" s="133" t="s">
        <v>80</v>
      </c>
      <c r="D30" s="134" t="s">
        <v>55</v>
      </c>
      <c r="E30" s="135">
        <v>0</v>
      </c>
      <c r="F30" s="162">
        <f>SUM((E30)/100*100000)</f>
        <v>0</v>
      </c>
      <c r="G30" s="136">
        <v>0</v>
      </c>
      <c r="H30" s="137">
        <f>SUM(F30:G30)</f>
        <v>0</v>
      </c>
    </row>
    <row r="31" spans="2:9" ht="29.4" thickBot="1" x14ac:dyDescent="0.3">
      <c r="B31" s="138"/>
      <c r="C31" s="138" t="s">
        <v>79</v>
      </c>
      <c r="D31" s="134" t="s">
        <v>56</v>
      </c>
      <c r="E31" s="135">
        <v>0</v>
      </c>
      <c r="F31" s="162">
        <f>SUM((E31)/100*250000)</f>
        <v>0</v>
      </c>
      <c r="G31" s="136">
        <v>0</v>
      </c>
      <c r="H31" s="137">
        <f>SUM(F31:G31)</f>
        <v>0</v>
      </c>
    </row>
    <row r="32" spans="2:9" ht="45" customHeight="1" thickBot="1" x14ac:dyDescent="0.3">
      <c r="I32" s="139">
        <f>SUM(H30:H31)</f>
        <v>0</v>
      </c>
    </row>
    <row r="35" spans="2:9" ht="15" thickBot="1" x14ac:dyDescent="0.3"/>
    <row r="36" spans="2:9" ht="15" thickBot="1" x14ac:dyDescent="0.3">
      <c r="B36" s="150" t="s">
        <v>78</v>
      </c>
      <c r="C36" s="123"/>
      <c r="D36" s="123"/>
      <c r="E36" s="123"/>
      <c r="F36" s="123"/>
      <c r="G36" s="123"/>
      <c r="H36" s="151"/>
    </row>
    <row r="37" spans="2:9" x14ac:dyDescent="0.25">
      <c r="B37" s="124"/>
      <c r="C37" s="125"/>
      <c r="D37" s="126" t="s">
        <v>72</v>
      </c>
      <c r="E37" s="127"/>
      <c r="F37" s="127"/>
      <c r="G37" s="128"/>
      <c r="H37" s="152"/>
    </row>
    <row r="38" spans="2:9" ht="28.8" x14ac:dyDescent="0.25">
      <c r="B38" s="129" t="s">
        <v>2</v>
      </c>
      <c r="C38" s="130" t="s">
        <v>3</v>
      </c>
      <c r="D38" s="131" t="s">
        <v>48</v>
      </c>
      <c r="E38" s="131" t="s">
        <v>49</v>
      </c>
      <c r="F38" s="131" t="s">
        <v>74</v>
      </c>
      <c r="G38" s="132" t="s">
        <v>28</v>
      </c>
      <c r="H38" s="121" t="s">
        <v>73</v>
      </c>
    </row>
    <row r="39" spans="2:9" ht="57.6" x14ac:dyDescent="0.25">
      <c r="B39" s="133">
        <v>4.0999999999999996</v>
      </c>
      <c r="C39" s="133" t="s">
        <v>81</v>
      </c>
      <c r="D39" s="134" t="s">
        <v>55</v>
      </c>
      <c r="E39" s="135">
        <v>0</v>
      </c>
      <c r="F39" s="162">
        <f>SUM((E39)/100*100000)</f>
        <v>0</v>
      </c>
      <c r="G39" s="136">
        <v>0</v>
      </c>
      <c r="H39" s="137">
        <f>SUM(F39:G39)</f>
        <v>0</v>
      </c>
    </row>
    <row r="40" spans="2:9" ht="28.8" x14ac:dyDescent="0.25">
      <c r="B40" s="138"/>
      <c r="C40" s="138" t="s">
        <v>79</v>
      </c>
      <c r="D40" s="134" t="s">
        <v>56</v>
      </c>
      <c r="E40" s="135">
        <v>0</v>
      </c>
      <c r="F40" s="162">
        <f>SUM((E40)/100*250000)</f>
        <v>0</v>
      </c>
      <c r="G40" s="136">
        <v>0</v>
      </c>
      <c r="H40" s="137">
        <f>SUM(F40:G40)</f>
        <v>0</v>
      </c>
    </row>
    <row r="41" spans="2:9" ht="28.8" x14ac:dyDescent="0.25">
      <c r="D41" s="134" t="s">
        <v>11</v>
      </c>
      <c r="E41" s="135">
        <v>0</v>
      </c>
      <c r="F41" s="162">
        <f>SUM((E41)/100*250000)</f>
        <v>0</v>
      </c>
      <c r="G41" s="136">
        <v>0</v>
      </c>
      <c r="H41" s="137">
        <f>SUM(F41:G41)</f>
        <v>0</v>
      </c>
    </row>
    <row r="42" spans="2:9" ht="28.8" x14ac:dyDescent="0.25">
      <c r="D42" s="134" t="s">
        <v>7</v>
      </c>
      <c r="E42" s="135">
        <v>0</v>
      </c>
      <c r="F42" s="162">
        <f>SUM((E42)/100*250000)</f>
        <v>0</v>
      </c>
      <c r="G42" s="136">
        <v>0</v>
      </c>
      <c r="H42" s="137">
        <f>SUM(F42:G42)</f>
        <v>0</v>
      </c>
    </row>
    <row r="43" spans="2:9" ht="15" thickBot="1" x14ac:dyDescent="0.3">
      <c r="D43" s="134" t="s">
        <v>8</v>
      </c>
      <c r="E43" s="135">
        <v>0</v>
      </c>
      <c r="F43" s="162">
        <f>SUM((E43)/100*250000)</f>
        <v>0</v>
      </c>
      <c r="G43" s="136">
        <v>0</v>
      </c>
      <c r="H43" s="137">
        <f>SUM(F43:G43)</f>
        <v>0</v>
      </c>
    </row>
    <row r="44" spans="2:9" ht="45" customHeight="1" thickBot="1" x14ac:dyDescent="0.3">
      <c r="I44" s="139">
        <f>SUM(H39:H43)</f>
        <v>0</v>
      </c>
    </row>
    <row r="47" spans="2:9" ht="15" thickBot="1" x14ac:dyDescent="0.3"/>
    <row r="48" spans="2:9" ht="15" thickBot="1" x14ac:dyDescent="0.3">
      <c r="B48" s="153" t="s">
        <v>83</v>
      </c>
      <c r="C48" s="140"/>
      <c r="D48" s="141"/>
      <c r="E48" s="141"/>
      <c r="F48" s="154"/>
      <c r="G48" s="154"/>
      <c r="H48" s="155"/>
    </row>
    <row r="49" spans="2:9" x14ac:dyDescent="0.25">
      <c r="B49" s="124"/>
      <c r="C49" s="125"/>
      <c r="D49" s="156"/>
      <c r="E49" s="152"/>
      <c r="F49" s="142" t="s">
        <v>4</v>
      </c>
      <c r="G49" s="125"/>
      <c r="H49" s="157"/>
    </row>
    <row r="50" spans="2:9" ht="29.4" thickBot="1" x14ac:dyDescent="0.3">
      <c r="B50" s="143" t="s">
        <v>2</v>
      </c>
      <c r="C50" s="144" t="s">
        <v>3</v>
      </c>
      <c r="D50" s="158"/>
      <c r="E50" s="122" t="s">
        <v>82</v>
      </c>
      <c r="F50" s="131" t="s">
        <v>74</v>
      </c>
      <c r="G50" s="144" t="s">
        <v>28</v>
      </c>
      <c r="H50" s="121" t="s">
        <v>73</v>
      </c>
    </row>
    <row r="51" spans="2:9" ht="86.4" x14ac:dyDescent="0.25">
      <c r="B51" s="145" t="s">
        <v>111</v>
      </c>
      <c r="C51" s="146" t="s">
        <v>84</v>
      </c>
      <c r="E51" s="160">
        <v>0</v>
      </c>
      <c r="F51" s="161">
        <f>SUM(E51*3)</f>
        <v>0</v>
      </c>
      <c r="G51" s="147">
        <v>0</v>
      </c>
      <c r="H51" s="137">
        <f>SUM(F51:G51)</f>
        <v>0</v>
      </c>
    </row>
    <row r="52" spans="2:9" ht="86.4" x14ac:dyDescent="0.25">
      <c r="B52" s="148" t="s">
        <v>112</v>
      </c>
      <c r="C52" s="149" t="s">
        <v>85</v>
      </c>
      <c r="E52" s="160">
        <v>0</v>
      </c>
      <c r="F52" s="161">
        <f>SUM(E52)</f>
        <v>0</v>
      </c>
      <c r="G52" s="147">
        <v>0</v>
      </c>
      <c r="H52" s="137">
        <f>SUM(F52:G52)</f>
        <v>0</v>
      </c>
    </row>
    <row r="53" spans="2:9" ht="86.4" x14ac:dyDescent="0.25">
      <c r="B53" s="148" t="s">
        <v>113</v>
      </c>
      <c r="C53" s="149" t="s">
        <v>86</v>
      </c>
      <c r="E53" s="160">
        <v>0</v>
      </c>
      <c r="F53" s="161">
        <f t="shared" ref="F53:F59" si="0">SUM(E53)</f>
        <v>0</v>
      </c>
      <c r="G53" s="147">
        <v>0</v>
      </c>
      <c r="H53" s="137">
        <f t="shared" ref="H53:H59" si="1">SUM(F53:G53)</f>
        <v>0</v>
      </c>
    </row>
    <row r="54" spans="2:9" ht="72" x14ac:dyDescent="0.25">
      <c r="B54" s="145" t="s">
        <v>114</v>
      </c>
      <c r="C54" s="146" t="s">
        <v>90</v>
      </c>
      <c r="E54" s="160">
        <v>0</v>
      </c>
      <c r="F54" s="161">
        <f t="shared" si="0"/>
        <v>0</v>
      </c>
      <c r="G54" s="147">
        <v>0</v>
      </c>
      <c r="H54" s="137">
        <f t="shared" si="1"/>
        <v>0</v>
      </c>
    </row>
    <row r="55" spans="2:9" ht="72" x14ac:dyDescent="0.25">
      <c r="B55" s="148" t="s">
        <v>115</v>
      </c>
      <c r="C55" s="149" t="s">
        <v>91</v>
      </c>
      <c r="E55" s="160">
        <v>0</v>
      </c>
      <c r="F55" s="161">
        <f t="shared" si="0"/>
        <v>0</v>
      </c>
      <c r="G55" s="147">
        <v>0</v>
      </c>
      <c r="H55" s="137">
        <f t="shared" si="1"/>
        <v>0</v>
      </c>
    </row>
    <row r="56" spans="2:9" ht="72" x14ac:dyDescent="0.25">
      <c r="B56" s="148" t="s">
        <v>116</v>
      </c>
      <c r="C56" s="149" t="s">
        <v>92</v>
      </c>
      <c r="E56" s="160">
        <v>0</v>
      </c>
      <c r="F56" s="161">
        <f t="shared" si="0"/>
        <v>0</v>
      </c>
      <c r="G56" s="147">
        <v>0</v>
      </c>
      <c r="H56" s="137">
        <f t="shared" si="1"/>
        <v>0</v>
      </c>
    </row>
    <row r="57" spans="2:9" ht="72" x14ac:dyDescent="0.25">
      <c r="B57" s="145" t="s">
        <v>117</v>
      </c>
      <c r="C57" s="146" t="s">
        <v>87</v>
      </c>
      <c r="E57" s="160">
        <v>0</v>
      </c>
      <c r="F57" s="161">
        <f t="shared" si="0"/>
        <v>0</v>
      </c>
      <c r="G57" s="147">
        <v>0</v>
      </c>
      <c r="H57" s="137">
        <f t="shared" si="1"/>
        <v>0</v>
      </c>
    </row>
    <row r="58" spans="2:9" ht="72" x14ac:dyDescent="0.25">
      <c r="B58" s="148" t="s">
        <v>115</v>
      </c>
      <c r="C58" s="149" t="s">
        <v>88</v>
      </c>
      <c r="E58" s="160">
        <v>0</v>
      </c>
      <c r="F58" s="161">
        <f t="shared" si="0"/>
        <v>0</v>
      </c>
      <c r="G58" s="147">
        <v>0</v>
      </c>
      <c r="H58" s="137">
        <f t="shared" si="1"/>
        <v>0</v>
      </c>
    </row>
    <row r="59" spans="2:9" ht="72.599999999999994" thickBot="1" x14ac:dyDescent="0.3">
      <c r="B59" s="148" t="s">
        <v>116</v>
      </c>
      <c r="C59" s="149" t="s">
        <v>89</v>
      </c>
      <c r="E59" s="160">
        <v>0</v>
      </c>
      <c r="F59" s="161">
        <f t="shared" si="0"/>
        <v>0</v>
      </c>
      <c r="G59" s="147">
        <v>0</v>
      </c>
      <c r="H59" s="137">
        <f t="shared" si="1"/>
        <v>0</v>
      </c>
    </row>
    <row r="60" spans="2:9" ht="45" customHeight="1" thickBot="1" x14ac:dyDescent="0.3">
      <c r="I60" s="139">
        <f>SUM(H51:H59)</f>
        <v>0</v>
      </c>
    </row>
    <row r="63" spans="2:9" ht="15" thickBot="1" x14ac:dyDescent="0.3"/>
    <row r="64" spans="2:9" ht="15" thickBot="1" x14ac:dyDescent="0.3">
      <c r="B64" s="153" t="s">
        <v>118</v>
      </c>
      <c r="C64" s="140"/>
      <c r="D64" s="141"/>
      <c r="E64" s="141"/>
      <c r="F64" s="154"/>
      <c r="G64" s="154"/>
      <c r="H64" s="155"/>
    </row>
    <row r="65" spans="2:9" x14ac:dyDescent="0.25">
      <c r="B65" s="124"/>
      <c r="C65" s="125"/>
      <c r="D65" s="156"/>
      <c r="E65" s="152"/>
      <c r="F65" s="142" t="s">
        <v>4</v>
      </c>
      <c r="G65" s="125"/>
      <c r="H65" s="157"/>
    </row>
    <row r="66" spans="2:9" ht="29.4" thickBot="1" x14ac:dyDescent="0.3">
      <c r="B66" s="143" t="s">
        <v>2</v>
      </c>
      <c r="C66" s="144" t="s">
        <v>3</v>
      </c>
      <c r="D66" s="158"/>
      <c r="E66" s="122" t="s">
        <v>82</v>
      </c>
      <c r="F66" s="131" t="s">
        <v>74</v>
      </c>
      <c r="G66" s="144" t="s">
        <v>28</v>
      </c>
      <c r="H66" s="121" t="s">
        <v>73</v>
      </c>
    </row>
    <row r="67" spans="2:9" ht="72" x14ac:dyDescent="0.25">
      <c r="B67" s="145" t="s">
        <v>119</v>
      </c>
      <c r="C67" s="146" t="s">
        <v>93</v>
      </c>
      <c r="E67" s="160">
        <v>0</v>
      </c>
      <c r="F67" s="161">
        <f>SUM(E67*3)</f>
        <v>0</v>
      </c>
      <c r="G67" s="147">
        <v>0</v>
      </c>
      <c r="H67" s="137">
        <f>SUM(F67:G67)</f>
        <v>0</v>
      </c>
    </row>
    <row r="68" spans="2:9" ht="72" x14ac:dyDescent="0.25">
      <c r="B68" s="148" t="s">
        <v>120</v>
      </c>
      <c r="C68" s="149" t="s">
        <v>94</v>
      </c>
      <c r="E68" s="160">
        <v>0</v>
      </c>
      <c r="F68" s="161">
        <f>SUM(E68)</f>
        <v>0</v>
      </c>
      <c r="G68" s="147">
        <v>0</v>
      </c>
      <c r="H68" s="137">
        <f>SUM(F68:G68)</f>
        <v>0</v>
      </c>
    </row>
    <row r="69" spans="2:9" ht="87" thickBot="1" x14ac:dyDescent="0.3">
      <c r="B69" s="148" t="s">
        <v>121</v>
      </c>
      <c r="C69" s="149" t="s">
        <v>95</v>
      </c>
      <c r="E69" s="160">
        <v>0</v>
      </c>
      <c r="F69" s="161">
        <f t="shared" ref="F69" si="2">SUM(E69)</f>
        <v>0</v>
      </c>
      <c r="G69" s="147">
        <v>0</v>
      </c>
      <c r="H69" s="137">
        <f t="shared" ref="H69" si="3">SUM(F69:G69)</f>
        <v>0</v>
      </c>
    </row>
    <row r="70" spans="2:9" ht="45" customHeight="1" thickBot="1" x14ac:dyDescent="0.3">
      <c r="I70" s="139">
        <f>SUM(H67:H69)</f>
        <v>0</v>
      </c>
    </row>
    <row r="72" spans="2:9" ht="15" thickBot="1" x14ac:dyDescent="0.3"/>
    <row r="73" spans="2:9" ht="15" thickBot="1" x14ac:dyDescent="0.3">
      <c r="B73" s="150" t="s">
        <v>122</v>
      </c>
      <c r="C73" s="123"/>
      <c r="D73" s="123"/>
      <c r="E73" s="123"/>
      <c r="F73" s="123"/>
      <c r="G73" s="123"/>
      <c r="H73" s="151"/>
    </row>
    <row r="74" spans="2:9" x14ac:dyDescent="0.25">
      <c r="B74" s="124"/>
      <c r="C74" s="125"/>
      <c r="D74" s="126" t="s">
        <v>72</v>
      </c>
      <c r="E74" s="127"/>
      <c r="F74" s="127"/>
      <c r="G74" s="128"/>
      <c r="H74" s="152"/>
    </row>
    <row r="75" spans="2:9" ht="28.8" x14ac:dyDescent="0.25">
      <c r="B75" s="129" t="s">
        <v>2</v>
      </c>
      <c r="C75" s="130" t="s">
        <v>3</v>
      </c>
      <c r="D75" s="131" t="s">
        <v>48</v>
      </c>
      <c r="E75" s="131" t="s">
        <v>49</v>
      </c>
      <c r="F75" s="131" t="s">
        <v>74</v>
      </c>
      <c r="G75" s="132" t="s">
        <v>28</v>
      </c>
      <c r="H75" s="121" t="s">
        <v>73</v>
      </c>
    </row>
    <row r="76" spans="2:9" ht="43.2" x14ac:dyDescent="0.25">
      <c r="B76" s="133">
        <v>7.1</v>
      </c>
      <c r="C76" s="133" t="s">
        <v>97</v>
      </c>
      <c r="D76" s="134" t="s">
        <v>55</v>
      </c>
      <c r="E76" s="135">
        <v>0</v>
      </c>
      <c r="F76" s="162">
        <f>SUM((E76)/100*100000)</f>
        <v>0</v>
      </c>
      <c r="G76" s="136">
        <v>0</v>
      </c>
      <c r="H76" s="137">
        <f>SUM(F76:G76)</f>
        <v>0</v>
      </c>
    </row>
    <row r="77" spans="2:9" ht="29.4" thickBot="1" x14ac:dyDescent="0.3">
      <c r="B77" s="138"/>
      <c r="C77" s="138" t="s">
        <v>96</v>
      </c>
      <c r="D77" s="134" t="s">
        <v>56</v>
      </c>
      <c r="E77" s="135">
        <v>0</v>
      </c>
      <c r="F77" s="162">
        <f>SUM((E77)/100*250000)</f>
        <v>0</v>
      </c>
      <c r="G77" s="136">
        <v>0</v>
      </c>
      <c r="H77" s="137">
        <f>SUM(F77:G77)</f>
        <v>0</v>
      </c>
    </row>
    <row r="78" spans="2:9" ht="45" customHeight="1" thickBot="1" x14ac:dyDescent="0.3">
      <c r="I78" s="139">
        <f>SUM(H76:H77)</f>
        <v>0</v>
      </c>
    </row>
    <row r="81" spans="2:9" ht="15" thickBot="1" x14ac:dyDescent="0.3"/>
    <row r="82" spans="2:9" ht="15" thickBot="1" x14ac:dyDescent="0.3">
      <c r="B82" s="150" t="s">
        <v>123</v>
      </c>
      <c r="C82" s="123"/>
      <c r="D82" s="123"/>
      <c r="E82" s="123"/>
      <c r="F82" s="123"/>
      <c r="G82" s="123"/>
      <c r="H82" s="151"/>
    </row>
    <row r="83" spans="2:9" x14ac:dyDescent="0.25">
      <c r="B83" s="124"/>
      <c r="C83" s="125"/>
      <c r="D83" s="126" t="s">
        <v>72</v>
      </c>
      <c r="E83" s="127"/>
      <c r="F83" s="127"/>
      <c r="G83" s="128"/>
      <c r="H83" s="152"/>
    </row>
    <row r="84" spans="2:9" ht="28.8" x14ac:dyDescent="0.25">
      <c r="B84" s="129" t="s">
        <v>2</v>
      </c>
      <c r="C84" s="130" t="s">
        <v>3</v>
      </c>
      <c r="D84" s="131" t="s">
        <v>48</v>
      </c>
      <c r="E84" s="131" t="s">
        <v>49</v>
      </c>
      <c r="F84" s="131" t="s">
        <v>74</v>
      </c>
      <c r="G84" s="132" t="s">
        <v>28</v>
      </c>
      <c r="H84" s="121" t="s">
        <v>73</v>
      </c>
    </row>
    <row r="85" spans="2:9" ht="43.2" x14ac:dyDescent="0.25">
      <c r="B85" s="133">
        <v>8.1</v>
      </c>
      <c r="C85" s="133" t="s">
        <v>98</v>
      </c>
      <c r="D85" s="134" t="s">
        <v>55</v>
      </c>
      <c r="E85" s="135">
        <v>0</v>
      </c>
      <c r="F85" s="162">
        <f>SUM((E85)/100*100000)</f>
        <v>0</v>
      </c>
      <c r="G85" s="136">
        <v>0</v>
      </c>
      <c r="H85" s="137">
        <f>SUM(F85:G85)</f>
        <v>0</v>
      </c>
    </row>
    <row r="86" spans="2:9" ht="28.8" x14ac:dyDescent="0.25">
      <c r="B86" s="138"/>
      <c r="C86" s="138" t="s">
        <v>96</v>
      </c>
      <c r="D86" s="134" t="s">
        <v>56</v>
      </c>
      <c r="E86" s="135">
        <v>0</v>
      </c>
      <c r="F86" s="162">
        <f>SUM((E86)/100*250000)</f>
        <v>0</v>
      </c>
      <c r="G86" s="136">
        <v>0</v>
      </c>
      <c r="H86" s="137">
        <f>SUM(F86:G86)</f>
        <v>0</v>
      </c>
    </row>
    <row r="87" spans="2:9" ht="28.8" x14ac:dyDescent="0.25">
      <c r="D87" s="134" t="s">
        <v>11</v>
      </c>
      <c r="E87" s="135">
        <v>0</v>
      </c>
      <c r="F87" s="162">
        <f>SUM((E87)/100*250000)</f>
        <v>0</v>
      </c>
      <c r="G87" s="136">
        <v>0</v>
      </c>
      <c r="H87" s="137">
        <f>SUM(F87:G87)</f>
        <v>0</v>
      </c>
    </row>
    <row r="88" spans="2:9" ht="28.8" x14ac:dyDescent="0.25">
      <c r="D88" s="134" t="s">
        <v>7</v>
      </c>
      <c r="E88" s="135">
        <v>0</v>
      </c>
      <c r="F88" s="162">
        <f>SUM((E88)/100*250000)</f>
        <v>0</v>
      </c>
      <c r="G88" s="136">
        <v>0</v>
      </c>
      <c r="H88" s="137">
        <f>SUM(F88:G88)</f>
        <v>0</v>
      </c>
    </row>
    <row r="89" spans="2:9" ht="15" thickBot="1" x14ac:dyDescent="0.3">
      <c r="D89" s="134" t="s">
        <v>8</v>
      </c>
      <c r="E89" s="135">
        <v>0</v>
      </c>
      <c r="F89" s="162">
        <f>SUM((E89)/100*250000)</f>
        <v>0</v>
      </c>
      <c r="G89" s="136">
        <v>0</v>
      </c>
      <c r="H89" s="137">
        <f>SUM(F89:G89)</f>
        <v>0</v>
      </c>
    </row>
    <row r="90" spans="2:9" ht="45" customHeight="1" thickBot="1" x14ac:dyDescent="0.3">
      <c r="I90" s="139">
        <f>SUM(H85:H89)</f>
        <v>0</v>
      </c>
    </row>
    <row r="93" spans="2:9" ht="15" thickBot="1" x14ac:dyDescent="0.3"/>
    <row r="94" spans="2:9" ht="15" thickBot="1" x14ac:dyDescent="0.3">
      <c r="B94" s="150" t="s">
        <v>124</v>
      </c>
      <c r="C94" s="123"/>
      <c r="D94" s="123"/>
      <c r="E94" s="123"/>
      <c r="F94" s="123"/>
      <c r="G94" s="123"/>
      <c r="H94" s="151"/>
    </row>
    <row r="95" spans="2:9" x14ac:dyDescent="0.25">
      <c r="B95" s="124"/>
      <c r="C95" s="125"/>
      <c r="D95" s="126" t="s">
        <v>72</v>
      </c>
      <c r="E95" s="127"/>
      <c r="F95" s="127"/>
      <c r="G95" s="128"/>
      <c r="H95" s="152"/>
    </row>
    <row r="96" spans="2:9" ht="28.8" x14ac:dyDescent="0.25">
      <c r="B96" s="129" t="s">
        <v>2</v>
      </c>
      <c r="C96" s="130" t="s">
        <v>3</v>
      </c>
      <c r="D96" s="165" t="s">
        <v>48</v>
      </c>
      <c r="E96" s="131" t="s">
        <v>82</v>
      </c>
      <c r="F96" s="131" t="s">
        <v>74</v>
      </c>
      <c r="G96" s="132" t="s">
        <v>28</v>
      </c>
      <c r="H96" s="121" t="s">
        <v>73</v>
      </c>
    </row>
    <row r="97" spans="2:9" x14ac:dyDescent="0.25">
      <c r="B97" s="133">
        <v>9.1</v>
      </c>
      <c r="C97" s="163" t="s">
        <v>99</v>
      </c>
      <c r="D97" s="166" t="s">
        <v>100</v>
      </c>
      <c r="E97" s="135">
        <v>0</v>
      </c>
      <c r="F97" s="162">
        <f>SUM((E97)*10)</f>
        <v>0</v>
      </c>
      <c r="G97" s="136">
        <v>0</v>
      </c>
      <c r="H97" s="137">
        <f>SUM(F97:G97)</f>
        <v>0</v>
      </c>
    </row>
    <row r="98" spans="2:9" x14ac:dyDescent="0.25">
      <c r="B98" s="138"/>
      <c r="C98" s="164" t="s">
        <v>109</v>
      </c>
      <c r="D98" s="166" t="s">
        <v>101</v>
      </c>
      <c r="E98" s="135">
        <v>0</v>
      </c>
      <c r="F98" s="162">
        <f>SUM((E98)*15)</f>
        <v>0</v>
      </c>
      <c r="G98" s="136">
        <v>0</v>
      </c>
      <c r="H98" s="137">
        <f>SUM(F98:G98)</f>
        <v>0</v>
      </c>
    </row>
    <row r="99" spans="2:9" ht="28.8" x14ac:dyDescent="0.25">
      <c r="D99" s="166" t="s">
        <v>102</v>
      </c>
      <c r="E99" s="135">
        <v>0</v>
      </c>
      <c r="F99" s="162">
        <f>SUM((E99)*35)</f>
        <v>0</v>
      </c>
      <c r="G99" s="136">
        <v>0</v>
      </c>
      <c r="H99" s="137">
        <f>SUM(F99:G99)</f>
        <v>0</v>
      </c>
    </row>
    <row r="100" spans="2:9" ht="28.8" x14ac:dyDescent="0.25">
      <c r="D100" s="166" t="s">
        <v>103</v>
      </c>
      <c r="E100" s="135">
        <v>0</v>
      </c>
      <c r="F100" s="162">
        <f>SUM((E100)*70)</f>
        <v>0</v>
      </c>
      <c r="G100" s="136">
        <v>0</v>
      </c>
      <c r="H100" s="137">
        <f>SUM(F100:G100)</f>
        <v>0</v>
      </c>
    </row>
    <row r="101" spans="2:9" ht="28.8" x14ac:dyDescent="0.25">
      <c r="D101" s="166" t="s">
        <v>104</v>
      </c>
      <c r="E101" s="135">
        <v>0</v>
      </c>
      <c r="F101" s="162">
        <f>SUM((E101)*40)</f>
        <v>0</v>
      </c>
      <c r="G101" s="136">
        <v>0</v>
      </c>
      <c r="H101" s="137">
        <f>SUM(F101:G101)</f>
        <v>0</v>
      </c>
    </row>
    <row r="102" spans="2:9" ht="68.400000000000006" customHeight="1" x14ac:dyDescent="0.25">
      <c r="D102" s="167" t="s">
        <v>105</v>
      </c>
      <c r="E102" s="135">
        <v>0</v>
      </c>
      <c r="F102" s="162">
        <f>SUM((E102)*300)</f>
        <v>0</v>
      </c>
      <c r="G102" s="136">
        <v>0</v>
      </c>
      <c r="H102" s="137">
        <f t="shared" ref="H102:H105" si="4">SUM(F102:G102)</f>
        <v>0</v>
      </c>
    </row>
    <row r="103" spans="2:9" ht="61.2" customHeight="1" x14ac:dyDescent="0.25">
      <c r="D103" s="167" t="s">
        <v>106</v>
      </c>
      <c r="E103" s="135">
        <v>0</v>
      </c>
      <c r="F103" s="162">
        <f>SUM((E103)*7)</f>
        <v>0</v>
      </c>
      <c r="G103" s="136">
        <v>0</v>
      </c>
      <c r="H103" s="137">
        <f t="shared" si="4"/>
        <v>0</v>
      </c>
    </row>
    <row r="104" spans="2:9" ht="43.8" customHeight="1" x14ac:dyDescent="0.25">
      <c r="D104" s="167" t="s">
        <v>107</v>
      </c>
      <c r="E104" s="135">
        <v>0</v>
      </c>
      <c r="F104" s="162">
        <f>SUM((E104)*2)</f>
        <v>0</v>
      </c>
      <c r="G104" s="136">
        <v>0</v>
      </c>
      <c r="H104" s="137">
        <f t="shared" si="4"/>
        <v>0</v>
      </c>
    </row>
    <row r="105" spans="2:9" ht="49.8" customHeight="1" thickBot="1" x14ac:dyDescent="0.3">
      <c r="D105" s="167" t="s">
        <v>108</v>
      </c>
      <c r="E105" s="135">
        <v>0</v>
      </c>
      <c r="F105" s="162">
        <f>SUM((E105)*5)</f>
        <v>0</v>
      </c>
      <c r="G105" s="136">
        <v>0</v>
      </c>
      <c r="H105" s="137">
        <f t="shared" si="4"/>
        <v>0</v>
      </c>
    </row>
    <row r="106" spans="2:9" ht="45" customHeight="1" thickBot="1" x14ac:dyDescent="0.3">
      <c r="I106" s="139">
        <f>SUM(H97:H105)</f>
        <v>0</v>
      </c>
    </row>
    <row r="109" spans="2:9" ht="15" thickBot="1" x14ac:dyDescent="0.3"/>
    <row r="110" spans="2:9" ht="45" customHeight="1" thickBot="1" x14ac:dyDescent="0.3">
      <c r="C110" s="169" t="s">
        <v>125</v>
      </c>
      <c r="D110" s="168"/>
      <c r="E110" s="168"/>
      <c r="F110" s="168"/>
      <c r="G110" s="168"/>
      <c r="H110" s="168"/>
      <c r="I110" s="170">
        <f>SUM(I23:I106)</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13"/>
  <sheetViews>
    <sheetView workbookViewId="0">
      <selection activeCell="D11" sqref="D11:D13"/>
    </sheetView>
  </sheetViews>
  <sheetFormatPr defaultRowHeight="13.2" x14ac:dyDescent="0.25"/>
  <cols>
    <col min="3" max="3" width="45.44140625" customWidth="1"/>
    <col min="4" max="4" width="16.88671875" customWidth="1"/>
    <col min="5" max="5" width="14.33203125" customWidth="1"/>
    <col min="6" max="6" width="15.88671875" customWidth="1"/>
    <col min="7" max="7" width="15.5546875" customWidth="1"/>
    <col min="8" max="8" width="15" customWidth="1"/>
    <col min="9" max="9" width="37.44140625" customWidth="1"/>
  </cols>
  <sheetData>
    <row r="5" spans="2:9" ht="13.8" thickBot="1" x14ac:dyDescent="0.3"/>
    <row r="6" spans="2:9" ht="16.2" thickBot="1" x14ac:dyDescent="0.3">
      <c r="B6" s="8" t="s">
        <v>57</v>
      </c>
      <c r="C6" s="2"/>
      <c r="D6" s="2"/>
      <c r="E6" s="2"/>
      <c r="F6" s="2"/>
      <c r="G6" s="2"/>
      <c r="H6" s="2"/>
      <c r="I6" s="3"/>
    </row>
    <row r="7" spans="2:9" ht="13.8" x14ac:dyDescent="0.25">
      <c r="B7" s="56"/>
      <c r="C7" s="57"/>
      <c r="D7" s="58" t="s">
        <v>4</v>
      </c>
      <c r="E7" s="59"/>
      <c r="F7" s="60"/>
      <c r="G7" s="58" t="s">
        <v>1</v>
      </c>
      <c r="H7" s="59"/>
      <c r="I7" s="61"/>
    </row>
    <row r="8" spans="2:9" ht="61.8" customHeight="1" x14ac:dyDescent="0.25">
      <c r="B8" s="62" t="s">
        <v>2</v>
      </c>
      <c r="C8" s="63" t="s">
        <v>3</v>
      </c>
      <c r="D8" s="64" t="s">
        <v>48</v>
      </c>
      <c r="E8" s="64" t="s">
        <v>49</v>
      </c>
      <c r="F8" s="65" t="s">
        <v>28</v>
      </c>
      <c r="G8" s="65" t="s">
        <v>6</v>
      </c>
      <c r="H8" s="65" t="s">
        <v>5</v>
      </c>
      <c r="I8" s="66" t="s">
        <v>30</v>
      </c>
    </row>
    <row r="9" spans="2:9" ht="165.6" x14ac:dyDescent="0.25">
      <c r="B9" s="12">
        <v>1.1000000000000001</v>
      </c>
      <c r="C9" s="12" t="s">
        <v>53</v>
      </c>
      <c r="D9" s="11" t="s">
        <v>55</v>
      </c>
      <c r="E9" s="52"/>
      <c r="F9" s="18"/>
      <c r="G9" s="53"/>
      <c r="H9" s="18"/>
      <c r="I9" s="18"/>
    </row>
    <row r="10" spans="2:9" ht="27.6" x14ac:dyDescent="0.25">
      <c r="B10" s="13"/>
      <c r="C10" s="13" t="s">
        <v>54</v>
      </c>
      <c r="D10" s="11" t="s">
        <v>56</v>
      </c>
      <c r="E10" s="10"/>
      <c r="F10" s="54"/>
      <c r="G10" s="54"/>
      <c r="H10" s="54"/>
      <c r="I10" s="54"/>
    </row>
    <row r="11" spans="2:9" ht="27.6" x14ac:dyDescent="0.25">
      <c r="B11" s="13"/>
      <c r="C11" s="13"/>
      <c r="D11" s="11" t="s">
        <v>11</v>
      </c>
      <c r="E11" s="10"/>
      <c r="F11" s="54"/>
      <c r="G11" s="54"/>
      <c r="H11" s="54"/>
      <c r="I11" s="54"/>
    </row>
    <row r="12" spans="2:9" ht="27.6" x14ac:dyDescent="0.25">
      <c r="B12" s="14"/>
      <c r="C12" s="14"/>
      <c r="D12" s="11" t="s">
        <v>7</v>
      </c>
      <c r="E12" s="10"/>
      <c r="F12" s="55"/>
      <c r="G12" s="55"/>
      <c r="H12" s="55"/>
      <c r="I12" s="55"/>
    </row>
    <row r="13" spans="2:9" ht="13.8" x14ac:dyDescent="0.25">
      <c r="B13" s="15"/>
      <c r="C13" s="15"/>
      <c r="D13" s="11" t="s">
        <v>8</v>
      </c>
      <c r="E13" s="10"/>
      <c r="F13" s="55"/>
      <c r="G13" s="55"/>
      <c r="H13" s="55"/>
      <c r="I13" s="5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13"/>
  <sheetViews>
    <sheetView workbookViewId="0">
      <selection activeCell="C9" sqref="C9"/>
    </sheetView>
  </sheetViews>
  <sheetFormatPr defaultRowHeight="13.2" x14ac:dyDescent="0.25"/>
  <cols>
    <col min="3" max="3" width="45.44140625" customWidth="1"/>
    <col min="4" max="4" width="16.88671875" customWidth="1"/>
    <col min="5" max="5" width="14.33203125" customWidth="1"/>
    <col min="6" max="6" width="15.88671875" customWidth="1"/>
    <col min="7" max="7" width="15.5546875" customWidth="1"/>
    <col min="8" max="8" width="15" customWidth="1"/>
    <col min="9" max="9" width="37.44140625" customWidth="1"/>
  </cols>
  <sheetData>
    <row r="5" spans="2:9" ht="13.8" thickBot="1" x14ac:dyDescent="0.3"/>
    <row r="6" spans="2:9" ht="16.2" thickBot="1" x14ac:dyDescent="0.3">
      <c r="B6" s="8" t="s">
        <v>58</v>
      </c>
      <c r="C6" s="2"/>
      <c r="D6" s="2"/>
      <c r="E6" s="2"/>
      <c r="F6" s="2"/>
      <c r="G6" s="2"/>
      <c r="H6" s="2"/>
      <c r="I6" s="3"/>
    </row>
    <row r="7" spans="2:9" ht="13.8" x14ac:dyDescent="0.25">
      <c r="B7" s="56"/>
      <c r="C7" s="57"/>
      <c r="D7" s="58" t="s">
        <v>4</v>
      </c>
      <c r="E7" s="59"/>
      <c r="F7" s="60"/>
      <c r="G7" s="58" t="s">
        <v>1</v>
      </c>
      <c r="H7" s="59"/>
      <c r="I7" s="61"/>
    </row>
    <row r="8" spans="2:9" ht="61.8" customHeight="1" x14ac:dyDescent="0.25">
      <c r="B8" s="62" t="s">
        <v>2</v>
      </c>
      <c r="C8" s="63" t="s">
        <v>3</v>
      </c>
      <c r="D8" s="64" t="s">
        <v>48</v>
      </c>
      <c r="E8" s="64" t="s">
        <v>49</v>
      </c>
      <c r="F8" s="65" t="s">
        <v>28</v>
      </c>
      <c r="G8" s="65" t="s">
        <v>6</v>
      </c>
      <c r="H8" s="65" t="s">
        <v>5</v>
      </c>
      <c r="I8" s="66" t="s">
        <v>30</v>
      </c>
    </row>
    <row r="9" spans="2:9" ht="179.4" x14ac:dyDescent="0.25">
      <c r="B9" s="12">
        <v>1.1000000000000001</v>
      </c>
      <c r="C9" s="12" t="s">
        <v>59</v>
      </c>
      <c r="D9" s="11" t="s">
        <v>55</v>
      </c>
      <c r="E9" s="52"/>
      <c r="F9" s="18"/>
      <c r="G9" s="53"/>
      <c r="H9" s="18"/>
      <c r="I9" s="18"/>
    </row>
    <row r="10" spans="2:9" ht="27.6" x14ac:dyDescent="0.25">
      <c r="B10" s="13"/>
      <c r="C10" s="13" t="s">
        <v>79</v>
      </c>
      <c r="D10" s="11" t="s">
        <v>56</v>
      </c>
      <c r="E10" s="10"/>
      <c r="F10" s="54"/>
      <c r="G10" s="54"/>
      <c r="H10" s="54"/>
      <c r="I10" s="54"/>
    </row>
    <row r="11" spans="2:9" ht="27.6" x14ac:dyDescent="0.25">
      <c r="B11" s="13"/>
      <c r="C11" s="13"/>
      <c r="D11" s="11" t="s">
        <v>11</v>
      </c>
      <c r="E11" s="10"/>
      <c r="F11" s="54"/>
      <c r="G11" s="54"/>
      <c r="H11" s="54"/>
      <c r="I11" s="54"/>
    </row>
    <row r="12" spans="2:9" ht="27.6" x14ac:dyDescent="0.25">
      <c r="B12" s="14"/>
      <c r="C12" s="14"/>
      <c r="D12" s="11" t="s">
        <v>7</v>
      </c>
      <c r="E12" s="10"/>
      <c r="F12" s="55"/>
      <c r="G12" s="55"/>
      <c r="H12" s="55"/>
      <c r="I12" s="55"/>
    </row>
    <row r="13" spans="2:9" ht="13.8" x14ac:dyDescent="0.25">
      <c r="B13" s="15"/>
      <c r="C13" s="15"/>
      <c r="D13" s="11" t="s">
        <v>8</v>
      </c>
      <c r="E13" s="10"/>
      <c r="F13" s="55"/>
      <c r="G13" s="55"/>
      <c r="H13" s="55"/>
      <c r="I13" s="5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H17"/>
  <sheetViews>
    <sheetView topLeftCell="A16" workbookViewId="0">
      <selection activeCell="E17" sqref="B6:E17"/>
    </sheetView>
  </sheetViews>
  <sheetFormatPr defaultRowHeight="13.2" x14ac:dyDescent="0.25"/>
  <cols>
    <col min="1" max="1" width="8.77734375" style="1" customWidth="1"/>
    <col min="2" max="2" width="12.77734375" style="1" customWidth="1"/>
    <col min="3" max="3" width="52.77734375" style="1" customWidth="1"/>
    <col min="4" max="7" width="20.77734375" style="1" customWidth="1"/>
    <col min="8" max="8" width="42.77734375" style="1" customWidth="1"/>
    <col min="9" max="16384" width="8.88671875" style="1"/>
  </cols>
  <sheetData>
    <row r="5" spans="2:8" ht="13.8" thickBot="1" x14ac:dyDescent="0.3"/>
    <row r="6" spans="2:8" ht="35.4" customHeight="1" thickBot="1" x14ac:dyDescent="0.3">
      <c r="B6" s="8" t="s">
        <v>29</v>
      </c>
      <c r="C6" s="2"/>
      <c r="D6" s="2"/>
      <c r="E6" s="2"/>
      <c r="F6" s="2"/>
      <c r="G6" s="2"/>
      <c r="H6" s="3"/>
    </row>
    <row r="7" spans="2:8" ht="13.8" x14ac:dyDescent="0.25">
      <c r="B7" s="56"/>
      <c r="C7" s="57"/>
      <c r="D7" s="73" t="s">
        <v>4</v>
      </c>
      <c r="E7" s="57"/>
      <c r="F7" s="73" t="s">
        <v>1</v>
      </c>
      <c r="G7" s="74"/>
      <c r="H7" s="61"/>
    </row>
    <row r="8" spans="2:8" ht="28.2" thickBot="1" x14ac:dyDescent="0.3">
      <c r="B8" s="75" t="s">
        <v>2</v>
      </c>
      <c r="C8" s="76" t="s">
        <v>3</v>
      </c>
      <c r="D8" s="76" t="s">
        <v>32</v>
      </c>
      <c r="E8" s="76" t="s">
        <v>28</v>
      </c>
      <c r="F8" s="76" t="s">
        <v>32</v>
      </c>
      <c r="G8" s="77" t="s">
        <v>5</v>
      </c>
      <c r="H8" s="66" t="s">
        <v>30</v>
      </c>
    </row>
    <row r="9" spans="2:8" ht="165.6" customHeight="1" x14ac:dyDescent="0.25">
      <c r="B9" s="4" t="s">
        <v>23</v>
      </c>
      <c r="C9" s="5" t="s">
        <v>31</v>
      </c>
      <c r="D9" s="53"/>
      <c r="E9" s="18"/>
      <c r="F9" s="53"/>
      <c r="G9" s="18"/>
      <c r="H9" s="18"/>
    </row>
    <row r="10" spans="2:8" ht="165.6" customHeight="1" x14ac:dyDescent="0.25">
      <c r="B10" s="6" t="s">
        <v>25</v>
      </c>
      <c r="C10" s="7" t="s">
        <v>24</v>
      </c>
      <c r="D10" s="17"/>
      <c r="E10" s="16"/>
      <c r="F10" s="17"/>
      <c r="G10" s="16"/>
      <c r="H10" s="18"/>
    </row>
    <row r="11" spans="2:8" ht="179.4" customHeight="1" x14ac:dyDescent="0.25">
      <c r="B11" s="6" t="s">
        <v>26</v>
      </c>
      <c r="C11" s="7" t="s">
        <v>27</v>
      </c>
      <c r="D11" s="17"/>
      <c r="E11" s="16"/>
      <c r="F11" s="17"/>
      <c r="G11" s="16"/>
      <c r="H11" s="18"/>
    </row>
    <row r="12" spans="2:8" ht="151.80000000000001" customHeight="1" x14ac:dyDescent="0.25">
      <c r="B12" s="4" t="s">
        <v>33</v>
      </c>
      <c r="C12" s="5" t="s">
        <v>34</v>
      </c>
      <c r="D12" s="53"/>
      <c r="E12" s="18"/>
      <c r="F12" s="53"/>
      <c r="G12" s="18"/>
      <c r="H12" s="18"/>
    </row>
    <row r="13" spans="2:8" ht="138" customHeight="1" x14ac:dyDescent="0.25">
      <c r="B13" s="6" t="s">
        <v>36</v>
      </c>
      <c r="C13" s="7" t="s">
        <v>35</v>
      </c>
      <c r="D13" s="17"/>
      <c r="E13" s="16"/>
      <c r="F13" s="17"/>
      <c r="G13" s="16"/>
      <c r="H13" s="18"/>
    </row>
    <row r="14" spans="2:8" ht="138" x14ac:dyDescent="0.25">
      <c r="B14" s="6" t="s">
        <v>38</v>
      </c>
      <c r="C14" s="7" t="s">
        <v>37</v>
      </c>
      <c r="D14" s="17"/>
      <c r="E14" s="16"/>
      <c r="F14" s="17"/>
      <c r="G14" s="16"/>
      <c r="H14" s="18"/>
    </row>
    <row r="15" spans="2:8" ht="110.4" x14ac:dyDescent="0.25">
      <c r="B15" s="4" t="s">
        <v>39</v>
      </c>
      <c r="C15" s="5" t="s">
        <v>40</v>
      </c>
      <c r="D15" s="53"/>
      <c r="E15" s="18"/>
      <c r="F15" s="53"/>
      <c r="G15" s="18"/>
      <c r="H15" s="18"/>
    </row>
    <row r="16" spans="2:8" ht="110.4" x14ac:dyDescent="0.25">
      <c r="B16" s="6" t="s">
        <v>36</v>
      </c>
      <c r="C16" s="7" t="s">
        <v>41</v>
      </c>
      <c r="D16" s="17"/>
      <c r="E16" s="16"/>
      <c r="F16" s="17"/>
      <c r="G16" s="16"/>
      <c r="H16" s="18"/>
    </row>
    <row r="17" spans="2:8" ht="110.4" x14ac:dyDescent="0.25">
      <c r="B17" s="6" t="s">
        <v>38</v>
      </c>
      <c r="C17" s="7" t="s">
        <v>42</v>
      </c>
      <c r="D17" s="17"/>
      <c r="E17" s="16"/>
      <c r="F17" s="17"/>
      <c r="G17" s="16"/>
      <c r="H17" s="18"/>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H11"/>
  <sheetViews>
    <sheetView topLeftCell="A8" workbookViewId="0">
      <selection activeCell="C9" sqref="C9"/>
    </sheetView>
  </sheetViews>
  <sheetFormatPr defaultRowHeight="13.2" x14ac:dyDescent="0.25"/>
  <cols>
    <col min="1" max="1" width="8.77734375" customWidth="1"/>
    <col min="2" max="2" width="12.77734375" customWidth="1"/>
    <col min="3" max="3" width="52.77734375" customWidth="1"/>
    <col min="4" max="7" width="20.77734375" customWidth="1"/>
    <col min="8" max="8" width="42.77734375" customWidth="1"/>
  </cols>
  <sheetData>
    <row r="5" spans="2:8" ht="13.8" thickBot="1" x14ac:dyDescent="0.3"/>
    <row r="6" spans="2:8" ht="16.2" thickBot="1" x14ac:dyDescent="0.3">
      <c r="B6" s="8" t="s">
        <v>43</v>
      </c>
      <c r="C6" s="2"/>
      <c r="D6" s="2"/>
      <c r="E6" s="2"/>
      <c r="F6" s="2"/>
      <c r="G6" s="2"/>
      <c r="H6" s="3"/>
    </row>
    <row r="7" spans="2:8" ht="27.6" x14ac:dyDescent="0.25">
      <c r="B7" s="56"/>
      <c r="C7" s="57"/>
      <c r="D7" s="73" t="s">
        <v>4</v>
      </c>
      <c r="E7" s="57"/>
      <c r="F7" s="73" t="s">
        <v>1</v>
      </c>
      <c r="G7" s="74"/>
      <c r="H7" s="61"/>
    </row>
    <row r="8" spans="2:8" ht="40.200000000000003" customHeight="1" thickBot="1" x14ac:dyDescent="0.3">
      <c r="B8" s="75" t="s">
        <v>2</v>
      </c>
      <c r="C8" s="76" t="s">
        <v>3</v>
      </c>
      <c r="D8" s="76" t="s">
        <v>32</v>
      </c>
      <c r="E8" s="76" t="s">
        <v>28</v>
      </c>
      <c r="F8" s="76" t="s">
        <v>32</v>
      </c>
      <c r="G8" s="77" t="s">
        <v>5</v>
      </c>
      <c r="H8" s="66" t="s">
        <v>30</v>
      </c>
    </row>
    <row r="9" spans="2:8" s="1" customFormat="1" ht="195" customHeight="1" x14ac:dyDescent="0.25">
      <c r="B9" s="4">
        <v>4.0999999999999996</v>
      </c>
      <c r="C9" s="5" t="s">
        <v>44</v>
      </c>
      <c r="D9" s="69"/>
      <c r="E9" s="68"/>
      <c r="F9" s="69"/>
      <c r="G9" s="68"/>
      <c r="H9" s="68"/>
    </row>
    <row r="10" spans="2:8" s="1" customFormat="1" ht="195" customHeight="1" x14ac:dyDescent="0.25">
      <c r="B10" s="6" t="s">
        <v>25</v>
      </c>
      <c r="C10" s="7" t="s">
        <v>45</v>
      </c>
      <c r="D10" s="78"/>
      <c r="E10" s="79"/>
      <c r="F10" s="78"/>
      <c r="G10" s="79"/>
      <c r="H10" s="68"/>
    </row>
    <row r="11" spans="2:8" s="1" customFormat="1" ht="195" customHeight="1" x14ac:dyDescent="0.25">
      <c r="B11" s="6" t="s">
        <v>26</v>
      </c>
      <c r="C11" s="7" t="s">
        <v>46</v>
      </c>
      <c r="D11" s="78"/>
      <c r="E11" s="79"/>
      <c r="F11" s="78"/>
      <c r="G11" s="79"/>
      <c r="H11" s="68"/>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14"/>
  <sheetViews>
    <sheetView topLeftCell="A4" workbookViewId="0">
      <selection activeCell="D3" sqref="D3"/>
    </sheetView>
  </sheetViews>
  <sheetFormatPr defaultRowHeight="13.2" x14ac:dyDescent="0.25"/>
  <cols>
    <col min="1" max="1" width="8.77734375" customWidth="1"/>
    <col min="2" max="2" width="12.77734375" customWidth="1"/>
    <col min="3" max="3" width="52.77734375" customWidth="1"/>
    <col min="4" max="4" width="15.77734375" customWidth="1"/>
    <col min="5" max="8" width="18.77734375" customWidth="1"/>
    <col min="9" max="9" width="38.77734375" customWidth="1"/>
  </cols>
  <sheetData>
    <row r="5" spans="2:9" ht="13.8" thickBot="1" x14ac:dyDescent="0.3"/>
    <row r="6" spans="2:9" ht="16.2" thickBot="1" x14ac:dyDescent="0.3">
      <c r="B6" s="8" t="s">
        <v>47</v>
      </c>
      <c r="C6" s="2"/>
      <c r="D6" s="2"/>
      <c r="E6" s="2"/>
      <c r="F6" s="2"/>
      <c r="G6" s="2"/>
      <c r="H6" s="2"/>
      <c r="I6" s="3"/>
    </row>
    <row r="7" spans="2:9" ht="13.8" x14ac:dyDescent="0.25">
      <c r="B7" s="56"/>
      <c r="C7" s="57"/>
      <c r="D7" s="58" t="s">
        <v>4</v>
      </c>
      <c r="E7" s="59"/>
      <c r="F7" s="60"/>
      <c r="G7" s="58" t="s">
        <v>1</v>
      </c>
      <c r="H7" s="59"/>
      <c r="I7" s="61"/>
    </row>
    <row r="8" spans="2:9" ht="43.2" customHeight="1" x14ac:dyDescent="0.25">
      <c r="B8" s="62" t="s">
        <v>2</v>
      </c>
      <c r="C8" s="63" t="s">
        <v>3</v>
      </c>
      <c r="D8" s="64" t="s">
        <v>48</v>
      </c>
      <c r="E8" s="64" t="s">
        <v>49</v>
      </c>
      <c r="F8" s="65" t="s">
        <v>28</v>
      </c>
      <c r="G8" s="65" t="s">
        <v>6</v>
      </c>
      <c r="H8" s="65" t="s">
        <v>5</v>
      </c>
      <c r="I8" s="66" t="s">
        <v>30</v>
      </c>
    </row>
    <row r="9" spans="2:9" ht="115.05" customHeight="1" x14ac:dyDescent="0.25">
      <c r="B9" s="12">
        <v>5.0999999999999996</v>
      </c>
      <c r="C9" s="12" t="s">
        <v>50</v>
      </c>
      <c r="D9" s="11" t="s">
        <v>9</v>
      </c>
      <c r="E9" s="67"/>
      <c r="F9" s="68"/>
      <c r="G9" s="69"/>
      <c r="H9" s="68"/>
      <c r="I9" s="68"/>
    </row>
    <row r="10" spans="2:9" ht="49.95" customHeight="1" x14ac:dyDescent="0.25">
      <c r="B10" s="13"/>
      <c r="C10" s="13"/>
      <c r="D10" s="11" t="s">
        <v>10</v>
      </c>
      <c r="E10" s="70"/>
      <c r="F10" s="71"/>
      <c r="G10" s="71"/>
      <c r="H10" s="71"/>
      <c r="I10" s="71"/>
    </row>
    <row r="11" spans="2:9" ht="49.95" customHeight="1" x14ac:dyDescent="0.25">
      <c r="B11" s="13"/>
      <c r="C11" s="13"/>
      <c r="D11" s="11" t="s">
        <v>11</v>
      </c>
      <c r="E11" s="70"/>
      <c r="F11" s="71"/>
      <c r="G11" s="71"/>
      <c r="H11" s="71"/>
      <c r="I11" s="71"/>
    </row>
    <row r="12" spans="2:9" ht="49.95" customHeight="1" x14ac:dyDescent="0.25">
      <c r="B12" s="14"/>
      <c r="C12" s="14"/>
      <c r="D12" s="11" t="s">
        <v>7</v>
      </c>
      <c r="E12" s="70"/>
      <c r="F12" s="72"/>
      <c r="G12" s="72"/>
      <c r="H12" s="72"/>
      <c r="I12" s="72"/>
    </row>
    <row r="13" spans="2:9" ht="49.95" customHeight="1" x14ac:dyDescent="0.25">
      <c r="B13" s="15"/>
      <c r="C13" s="15"/>
      <c r="D13" s="11" t="s">
        <v>8</v>
      </c>
      <c r="E13" s="70"/>
      <c r="F13" s="72"/>
      <c r="G13" s="72"/>
      <c r="H13" s="72"/>
      <c r="I13" s="72"/>
    </row>
    <row r="14" spans="2:9" ht="13.8" x14ac:dyDescent="0.25">
      <c r="D14" s="9"/>
      <c r="E14" s="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15" sqref="C15:C18"/>
    </sheetView>
  </sheetViews>
  <sheetFormatPr defaultRowHeight="13.2" x14ac:dyDescent="0.25"/>
  <cols>
    <col min="2" max="2" width="10" customWidth="1"/>
    <col min="3" max="5" width="20.77734375" customWidth="1"/>
  </cols>
  <sheetData>
    <row r="1" spans="1:5" x14ac:dyDescent="0.25">
      <c r="A1" s="19"/>
    </row>
    <row r="2" spans="1:5" ht="13.8" thickBot="1" x14ac:dyDescent="0.3"/>
    <row r="3" spans="1:5" ht="31.95" customHeight="1" x14ac:dyDescent="0.25">
      <c r="B3" s="22" t="s">
        <v>51</v>
      </c>
      <c r="C3" s="20"/>
      <c r="D3" s="21" t="s">
        <v>0</v>
      </c>
      <c r="E3" s="21" t="s">
        <v>1</v>
      </c>
    </row>
    <row r="4" spans="1:5" ht="14.4" thickBot="1" x14ac:dyDescent="0.3">
      <c r="B4" s="80" t="s">
        <v>2</v>
      </c>
      <c r="C4" s="81" t="s">
        <v>12</v>
      </c>
      <c r="D4" s="82" t="s">
        <v>13</v>
      </c>
      <c r="E4" s="82" t="s">
        <v>13</v>
      </c>
    </row>
    <row r="5" spans="1:5" ht="19.95" customHeight="1" thickBot="1" x14ac:dyDescent="0.3">
      <c r="B5" s="23">
        <v>6.1</v>
      </c>
      <c r="C5" s="24" t="s">
        <v>17</v>
      </c>
      <c r="D5" s="90"/>
      <c r="E5" s="90"/>
    </row>
    <row r="6" spans="1:5" ht="19.95" customHeight="1" thickBot="1" x14ac:dyDescent="0.3">
      <c r="B6" s="25">
        <v>6.2</v>
      </c>
      <c r="C6" s="26" t="s">
        <v>18</v>
      </c>
      <c r="D6" s="90"/>
      <c r="E6" s="91"/>
    </row>
    <row r="7" spans="1:5" ht="19.95" customHeight="1" thickBot="1" x14ac:dyDescent="0.3">
      <c r="B7" s="27">
        <v>6.3</v>
      </c>
      <c r="C7" s="28" t="s">
        <v>19</v>
      </c>
      <c r="D7" s="90"/>
      <c r="E7" s="92"/>
    </row>
    <row r="8" spans="1:5" ht="19.95" customHeight="1" thickBot="1" x14ac:dyDescent="0.3">
      <c r="B8" s="23">
        <v>6.4</v>
      </c>
      <c r="C8" s="24" t="s">
        <v>20</v>
      </c>
      <c r="D8" s="90"/>
      <c r="E8" s="90"/>
    </row>
    <row r="9" spans="1:5" ht="19.95" customHeight="1" thickBot="1" x14ac:dyDescent="0.3">
      <c r="B9" s="23">
        <v>6.5</v>
      </c>
      <c r="C9" s="24" t="s">
        <v>21</v>
      </c>
      <c r="D9" s="90"/>
      <c r="E9" s="90"/>
    </row>
    <row r="12" spans="1:5" ht="58.2" customHeight="1" thickBot="1" x14ac:dyDescent="0.3">
      <c r="B12" s="32" t="s">
        <v>52</v>
      </c>
      <c r="C12" s="32"/>
      <c r="D12" s="32"/>
      <c r="E12" s="32"/>
    </row>
    <row r="13" spans="1:5" ht="13.8" x14ac:dyDescent="0.25">
      <c r="B13" s="83"/>
      <c r="C13" s="84"/>
      <c r="D13" s="85" t="s">
        <v>0</v>
      </c>
      <c r="E13" s="86" t="s">
        <v>1</v>
      </c>
    </row>
    <row r="14" spans="1:5" ht="14.4" thickBot="1" x14ac:dyDescent="0.3">
      <c r="B14" s="87"/>
      <c r="C14" s="88" t="s">
        <v>12</v>
      </c>
      <c r="D14" s="82" t="s">
        <v>13</v>
      </c>
      <c r="E14" s="89" t="s">
        <v>13</v>
      </c>
    </row>
    <row r="15" spans="1:5" ht="145.80000000000001" customHeight="1" x14ac:dyDescent="0.25">
      <c r="B15" s="33">
        <v>7.1</v>
      </c>
      <c r="C15" s="31" t="s">
        <v>22</v>
      </c>
      <c r="D15" s="93"/>
      <c r="E15" s="93"/>
    </row>
    <row r="16" spans="1:5" ht="54" customHeight="1" thickBot="1" x14ac:dyDescent="0.3">
      <c r="B16" s="34">
        <v>7.2</v>
      </c>
      <c r="C16" s="29" t="s">
        <v>14</v>
      </c>
      <c r="D16" s="94"/>
      <c r="E16" s="95"/>
    </row>
    <row r="17" spans="2:5" ht="54" customHeight="1" thickBot="1" x14ac:dyDescent="0.3">
      <c r="B17" s="35">
        <v>7.3</v>
      </c>
      <c r="C17" s="30" t="s">
        <v>15</v>
      </c>
      <c r="D17" s="96"/>
      <c r="E17" s="97"/>
    </row>
    <row r="18" spans="2:5" ht="54" customHeight="1" x14ac:dyDescent="0.25">
      <c r="B18" s="36">
        <v>7.4</v>
      </c>
      <c r="C18" s="37" t="s">
        <v>16</v>
      </c>
      <c r="D18" s="98"/>
      <c r="E18" s="99"/>
    </row>
  </sheetData>
  <mergeCells count="1">
    <mergeCell ref="B12:E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Summary of Tender</vt:lpstr>
      <vt:lpstr> 1.0 Operations Monitor</vt:lpstr>
      <vt:lpstr>2.0 Tender Preparation</vt:lpstr>
      <vt:lpstr>3.0 Ad Hoc Audits &amp; Reports</vt:lpstr>
      <vt:lpstr>4.0 Ad hoc Cost Control</vt:lpstr>
      <vt:lpstr>5.0 Ad hoc Project Management</vt:lpstr>
      <vt:lpstr>6.0 Hourly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User</cp:lastModifiedBy>
  <dcterms:created xsi:type="dcterms:W3CDTF">2024-09-19T17:01:23Z</dcterms:created>
  <dcterms:modified xsi:type="dcterms:W3CDTF">2026-09-14T16:44:45Z</dcterms:modified>
</cp:coreProperties>
</file>