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20000001_{0F6C568A-7E63-4987-977A-96A7EC060F8E}" xr6:coauthVersionLast="47" xr6:coauthVersionMax="47" xr10:uidLastSave="{00000000-0000-0000-0000-000000000000}"/>
  <bookViews>
    <workbookView xWindow="28680" yWindow="-120" windowWidth="29040" windowHeight="15720" tabRatio="500" activeTab="4" xr2:uid="{00000000-000D-0000-FFFF-FFFF00000000}"/>
  </bookViews>
  <sheets>
    <sheet name="1. Instructions" sheetId="1" r:id="rId1"/>
    <sheet name="2. Pricing Schedule (Core)" sheetId="2" r:id="rId2"/>
    <sheet name="3. FX Pricing" sheetId="3" r:id="rId3"/>
    <sheet name="4. Card (Held Rates)" sheetId="4" r:id="rId4"/>
    <sheet name="5. Rate Card &amp; Terms" sheetId="5" r:id="rId5"/>
    <sheet name="6. Evaluated Cost Summary" sheetId="6" r:id="rId6"/>
    <sheet name="7. Scoring Model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" i="7" l="1"/>
  <c r="C12" i="7"/>
  <c r="D10" i="3"/>
  <c r="F9" i="3"/>
  <c r="F8" i="3"/>
  <c r="F7" i="3"/>
  <c r="F6" i="3"/>
  <c r="F10" i="3" s="1"/>
  <c r="F40" i="2"/>
  <c r="F39" i="2"/>
  <c r="F35" i="2"/>
  <c r="F34" i="2"/>
  <c r="F33" i="2"/>
  <c r="F32" i="2"/>
  <c r="C9" i="6" s="1"/>
  <c r="F30" i="2"/>
  <c r="F29" i="2"/>
  <c r="F28" i="2"/>
  <c r="F27" i="2"/>
  <c r="C8" i="6" s="1"/>
  <c r="F25" i="2"/>
  <c r="F24" i="2"/>
  <c r="F23" i="2"/>
  <c r="F22" i="2"/>
  <c r="F21" i="2"/>
  <c r="F20" i="2"/>
  <c r="F18" i="2"/>
  <c r="F17" i="2"/>
  <c r="F16" i="2"/>
  <c r="F15" i="2"/>
  <c r="F14" i="2"/>
  <c r="F13" i="2"/>
  <c r="F12" i="2"/>
  <c r="F10" i="2"/>
  <c r="F9" i="2"/>
  <c r="F8" i="2"/>
  <c r="F7" i="2"/>
  <c r="F6" i="2"/>
  <c r="C7" i="6" l="1"/>
  <c r="C10" i="6"/>
  <c r="F37" i="2"/>
  <c r="E10" i="3"/>
  <c r="C6" i="6"/>
  <c r="F41" i="2"/>
  <c r="C11" i="6" s="1"/>
  <c r="C5" i="6"/>
  <c r="F44" i="2" l="1"/>
  <c r="C12" i="6"/>
  <c r="C13" i="6" s="1"/>
</calcChain>
</file>

<file path=xl/sharedStrings.xml><?xml version="1.0" encoding="utf-8"?>
<sst xmlns="http://schemas.openxmlformats.org/spreadsheetml/2006/main" count="353" uniqueCount="294">
  <si>
    <t>EFT PAYMENT SERVICES - PRICING SCHEDULE AND EVALUATION MODEL</t>
  </si>
  <si>
    <t>1. All prices in euro, exclusive of VAT, and fixed for the framework term subject only to the stated indexation mechanism.</t>
  </si>
  <si>
    <t>2. Every input cell must be completed. Enter 0.00 where no charge applies. A blank cell will be treated as non-compliant.</t>
  </si>
  <si>
    <t>3. Any charge not disclosed in this schedule may not be levied at any point during the framework term.</t>
  </si>
  <si>
    <t>4. Tenderers may not add, delete, merge or re-label rows, or alter any formula. Additional charges go in Section 7 only.</t>
  </si>
  <si>
    <t>5. Card pricing (Sheet 4) is held rates only. It is excluded from the evaluated cost and from the cost award criterion.</t>
  </si>
  <si>
    <t>6. Cross-subsidy between core and card pricing is not permitted.</t>
  </si>
  <si>
    <t>LEGEND</t>
  </si>
  <si>
    <t>Blue text  =  a hardcoded input or assumption.</t>
  </si>
  <si>
    <t>Black text  =  formula, do not overwrite.</t>
  </si>
  <si>
    <t>Green text  =  value drawn from another sheet.</t>
  </si>
  <si>
    <t>SCHEDULE A - CORE EFT / PAY-BY-BANK SERVICES</t>
  </si>
  <si>
    <t>Complete every amber cell. Enter 0.00 where no charge applies. Column D is set by the Contracting Authority and may not be altered.</t>
  </si>
  <si>
    <t>Ref</t>
  </si>
  <si>
    <t>Charge item</t>
  </si>
  <si>
    <t>Unit</t>
  </si>
  <si>
    <t>Unit price (EUR)</t>
  </si>
  <si>
    <t>Evaluated cost (EUR)</t>
  </si>
  <si>
    <t>Notes / basis of charge</t>
  </si>
  <si>
    <t>1.  ONE-OFF AND IMPLEMENTATION CHARGES</t>
  </si>
  <si>
    <t>1.1</t>
  </si>
  <si>
    <t>Implementation, onboarding and account opening (all inclusive)</t>
  </si>
  <si>
    <t>Once off</t>
  </si>
  <si>
    <t>Must include all project management and configuration</t>
  </si>
  <si>
    <t>1.2</t>
  </si>
  <si>
    <t>Salesforce integration build / connector deployment</t>
  </si>
  <si>
    <t>Per requirement 5.1</t>
  </si>
  <si>
    <t>1.3</t>
  </si>
  <si>
    <t>Non-production / sandbox environment provision</t>
  </si>
  <si>
    <t>State if included at no charge</t>
  </si>
  <si>
    <t>1.4</t>
  </si>
  <si>
    <t>Training of Authority staff (all users, all sessions)</t>
  </si>
  <si>
    <t>State delivery method in your response</t>
  </si>
  <si>
    <t>1.5</t>
  </si>
  <si>
    <t>Historic data load / migration</t>
  </si>
  <si>
    <t>Enter 0.00 if not applicable</t>
  </si>
  <si>
    <t>2.  RECURRING PLATFORM AND ACCOUNT CHARGES</t>
  </si>
  <si>
    <t>2.1</t>
  </si>
  <si>
    <t>Core platform / licence fee</t>
  </si>
  <si>
    <t>Per month</t>
  </si>
  <si>
    <t>2.2</t>
  </si>
  <si>
    <t>Named user licence</t>
  </si>
  <si>
    <t>Per user per month</t>
  </si>
  <si>
    <t>2.3</t>
  </si>
  <si>
    <t>Virtual account (vIBAN / unique payment identifier) - set up</t>
  </si>
  <si>
    <t>Per account, once</t>
  </si>
  <si>
    <t>Per requirement 6.2</t>
  </si>
  <si>
    <t>2.4</t>
  </si>
  <si>
    <t>Virtual account (vIBAN) - maintenance</t>
  </si>
  <si>
    <t>Per account per month</t>
  </si>
  <si>
    <t>2.5</t>
  </si>
  <si>
    <t>API access / connectivity charge</t>
  </si>
  <si>
    <t>Per requirements 5.4 and 6.6</t>
  </si>
  <si>
    <t>2.6</t>
  </si>
  <si>
    <t>Open banking AIS - account information / balance view</t>
  </si>
  <si>
    <t>5 accounts x 36 months, per requirement 3.3</t>
  </si>
  <si>
    <t>2.7</t>
  </si>
  <si>
    <t>Enhanced support or named account management (above standard)</t>
  </si>
  <si>
    <t>Enter 0.00 if included in 2.1</t>
  </si>
  <si>
    <t>3.  INBOUND TRANSACTION CHARGES</t>
  </si>
  <si>
    <t>3.1</t>
  </si>
  <si>
    <t>SEPA Credit Transfer - inbound</t>
  </si>
  <si>
    <t>Per transaction</t>
  </si>
  <si>
    <t>45% of assumed 1,700 transactions</t>
  </si>
  <si>
    <t>3.2</t>
  </si>
  <si>
    <t>SEPA Instant Credit Transfer - inbound</t>
  </si>
  <si>
    <t>10%</t>
  </si>
  <si>
    <t>3.3</t>
  </si>
  <si>
    <t>SEPA Direct Debit - collection</t>
  </si>
  <si>
    <t>Per collection</t>
  </si>
  <si>
    <t>3.4</t>
  </si>
  <si>
    <t>Open banking PIS - pay by bank / account to account</t>
  </si>
  <si>
    <t>Per successful payment</t>
  </si>
  <si>
    <t>20%, per requirement 3.3</t>
  </si>
  <si>
    <t>3.5</t>
  </si>
  <si>
    <t>SWIFT / cross border wire - inbound</t>
  </si>
  <si>
    <t>3.6</t>
  </si>
  <si>
    <t>Payment request / pay-by-link generation</t>
  </si>
  <si>
    <t>Per link issued</t>
  </si>
  <si>
    <t>4.  OUTBOUND AND REFUND CHARGES</t>
  </si>
  <si>
    <t>4.1</t>
  </si>
  <si>
    <t>SEPA Credit Transfer - outbound</t>
  </si>
  <si>
    <t>Assumed 5% of inbound volume</t>
  </si>
  <si>
    <t>4.2</t>
  </si>
  <si>
    <t>SEPA Instant Credit Transfer - outbound</t>
  </si>
  <si>
    <t>4.3</t>
  </si>
  <si>
    <t>SWIFT / cross border wire - outbound</t>
  </si>
  <si>
    <t>4.4</t>
  </si>
  <si>
    <t>Refund processing</t>
  </si>
  <si>
    <t>Per refund</t>
  </si>
  <si>
    <t>Per requirement 3.2</t>
  </si>
  <si>
    <t>5.  EXCEPTION AND FAILURE CHARGES</t>
  </si>
  <si>
    <t>5.1</t>
  </si>
  <si>
    <t>Returned, rejected or recalled payment</t>
  </si>
  <si>
    <t>Per event</t>
  </si>
  <si>
    <t>Assumed 2% of inbound volume</t>
  </si>
  <si>
    <t>5.2</t>
  </si>
  <si>
    <t>Direct Debit unpaid / re-presentation</t>
  </si>
  <si>
    <t>5.3</t>
  </si>
  <si>
    <t>Payment investigation, trace or recall request</t>
  </si>
  <si>
    <t>Per case</t>
  </si>
  <si>
    <t>5.4</t>
  </si>
  <si>
    <t>Chargeback / dispute handling (non-card)</t>
  </si>
  <si>
    <t>6.  FOREIGN EXCHANGE</t>
  </si>
  <si>
    <t>FX</t>
  </si>
  <si>
    <t>Total FX cost carried from Sheet 3 (FX Pricing)</t>
  </si>
  <si>
    <t>Calculated</t>
  </si>
  <si>
    <t>Complete Sheet 3. Per requirement 3.5</t>
  </si>
  <si>
    <t>7.  VALUE BASED AND RESIDUAL CHARGES</t>
  </si>
  <si>
    <t>7.1</t>
  </si>
  <si>
    <t>Any charge levied as a percentage of transaction value (inbound)</t>
  </si>
  <si>
    <t>% of value</t>
  </si>
  <si>
    <t>Enter 0.000% if none. Applied to assumed €65m over term</t>
  </si>
  <si>
    <t>7.2</t>
  </si>
  <si>
    <t>Any charge levied as a percentage of transaction value (outbound)</t>
  </si>
  <si>
    <t>Enter 0.000% if none. Applied to assumed 5% of flow</t>
  </si>
  <si>
    <t>MIN</t>
  </si>
  <si>
    <t>Minimum monthly charge - shortfall adjustment</t>
  </si>
  <si>
    <t>Enter the monthly minimum below. Shortfall is added to the evaluated total</t>
  </si>
  <si>
    <t>7.4</t>
  </si>
  <si>
    <t>Monthly minimum charge (enter the minimum, not a shortfall)</t>
  </si>
  <si>
    <t>Enter 0.00 if no minimum applies</t>
  </si>
  <si>
    <t>EVALUATED TOTAL COST OVER THE FRAMEWORK TERM (3 YEARS)</t>
  </si>
  <si>
    <t>DECLARATIONS - complete in the box to the right</t>
  </si>
  <si>
    <t>All charges applicable to the core services are disclosed in this schedule and no other charge will be levied.</t>
  </si>
  <si>
    <t>State the SWIFT charging basis offered (OUR / SHA / BEN) and confirm whether correspondent bank deductions can arise.</t>
  </si>
  <si>
    <t>State who retains any interest earned on Authority funds held in the provider's accounts.</t>
  </si>
  <si>
    <t>State any volume break or tiering offered, and the threshold at which it applies.</t>
  </si>
  <si>
    <t>State the proposed indexation mechanism and cap (the Authority requires no increase in the first 24 months).</t>
  </si>
  <si>
    <t>SCHEDULE B - FOREIGN EXCHANGE MARGIN</t>
  </si>
  <si>
    <t>Per requirement 3.5. FX margin is expected to be the largest single cost line in this framework and is evaluated in full.</t>
  </si>
  <si>
    <t>Quote the all-in margin applied over the European Central Bank daily euro reference rate. No FX charge other than this margin may be levied.</t>
  </si>
  <si>
    <t>Currency band</t>
  </si>
  <si>
    <t>Basis</t>
  </si>
  <si>
    <t>Margin over ECB reference rate</t>
  </si>
  <si>
    <t>Evaluated FX cost (EUR)</t>
  </si>
  <si>
    <t>B1</t>
  </si>
  <si>
    <t>GBP</t>
  </si>
  <si>
    <t>B2</t>
  </si>
  <si>
    <t>USD</t>
  </si>
  <si>
    <t>B3</t>
  </si>
  <si>
    <t>Other major currencies (CHF, SEK, DKK, NOK, CAD, AUD, JPY)</t>
  </si>
  <si>
    <t>B4</t>
  </si>
  <si>
    <t>All other currencies</t>
  </si>
  <si>
    <t>Blended FX cost</t>
  </si>
  <si>
    <t>Notes</t>
  </si>
  <si>
    <t>Margins quoted as a percentage. 0.500% means 50 basis points over the ECB reference rate.</t>
  </si>
  <si>
    <t>Tenderers must confirm the rate is struck at the ECB daily reference rate published on the value date, and state any cut-off times.</t>
  </si>
  <si>
    <t>Any transaction-level FX handling fee must be declared at Section 7 of Schedule A. It may not be recovered inside the margin.</t>
  </si>
  <si>
    <t>SCHEDULE C - OPTIONAL CARD ACQUIRING (HELD RATES)</t>
  </si>
  <si>
    <t>Per requirement 3.4. NOT evaluated and NOT included in the evaluated total cost. Held for the framework term should the Authority elect to draw down card services.</t>
  </si>
  <si>
    <t>Pricing must be on an Interchange++ basis: interchange at cost, scheme fees at cost, plus the acquirer margin quoted below. Blended pricing will not be accepted.</t>
  </si>
  <si>
    <t>Acquirer margin (% of value)</t>
  </si>
  <si>
    <t>Fixed fee per transaction (EUR)</t>
  </si>
  <si>
    <t>C1</t>
  </si>
  <si>
    <t>Consumer debit card - EEA</t>
  </si>
  <si>
    <t>Interchange and scheme fees passed through at cost</t>
  </si>
  <si>
    <t>C2</t>
  </si>
  <si>
    <t>Consumer credit card - EEA</t>
  </si>
  <si>
    <t>C3</t>
  </si>
  <si>
    <t>Commercial / corporate card - EEA</t>
  </si>
  <si>
    <t>C4</t>
  </si>
  <si>
    <t>Any card issued outside the EEA</t>
  </si>
  <si>
    <t>C5</t>
  </si>
  <si>
    <t>Authorisation fee</t>
  </si>
  <si>
    <t>Per authorisation</t>
  </si>
  <si>
    <t>n/a</t>
  </si>
  <si>
    <t>Including declines</t>
  </si>
  <si>
    <t>C6</t>
  </si>
  <si>
    <t>Gateway / tokenisation fee</t>
  </si>
  <si>
    <t>C7</t>
  </si>
  <si>
    <t>Refund</t>
  </si>
  <si>
    <t>C8</t>
  </si>
  <si>
    <t>Chargeback / dispute</t>
  </si>
  <si>
    <t>C9</t>
  </si>
  <si>
    <t>PCI-DSS compliance fee</t>
  </si>
  <si>
    <t>Enter 0.00 if none</t>
  </si>
  <si>
    <t>C10</t>
  </si>
  <si>
    <t>Monthly minimum service charge</t>
  </si>
  <si>
    <t>Indicative card volumes (for information only, not a commitment): approximately 700 transactions carrying €600,000 over 2026-2028.</t>
  </si>
  <si>
    <t>Held rates apply from the date the Authority serves notice to draw down card services and for the remainder of the framework term.</t>
  </si>
  <si>
    <t>SCHEDULE D - PROFESSIONAL SERVICES RATE CARD AND PRICE TERMS</t>
  </si>
  <si>
    <t>Day rates are held for the framework term and apply only to change requests authorised in writing by the Authority. Not included in the evaluated cost.</t>
  </si>
  <si>
    <t>Role</t>
  </si>
  <si>
    <t>Day rate (EUR, excl. VAT)</t>
  </si>
  <si>
    <t>Standard day (hours)</t>
  </si>
  <si>
    <t>D1</t>
  </si>
  <si>
    <t>Project manager</t>
  </si>
  <si>
    <t>D2</t>
  </si>
  <si>
    <t>Solution architect</t>
  </si>
  <si>
    <t>D3</t>
  </si>
  <si>
    <t>Integration / technical consultant</t>
  </si>
  <si>
    <t>D4</t>
  </si>
  <si>
    <t>Business analyst</t>
  </si>
  <si>
    <t>D5</t>
  </si>
  <si>
    <t>Developer</t>
  </si>
  <si>
    <t>D6</t>
  </si>
  <si>
    <t>Test analyst</t>
  </si>
  <si>
    <t>D7</t>
  </si>
  <si>
    <t>Trainer</t>
  </si>
  <si>
    <t>PRICE TERMS TO BE CONFIRMED BY THE TENDERER</t>
  </si>
  <si>
    <t>No price increase of any kind in the first 24 months of the framework.</t>
  </si>
  <si>
    <t>Confirm Y/N</t>
  </si>
  <si>
    <t>Thereafter, increases limited to the annual change in the Irish Consumer Price Index or 3%, whichever is the lower, once per year, on 60 days written notice.</t>
  </si>
  <si>
    <t>Any decrease in interchange, scheme fees or scheme-mandated costs is passed through to the Authority in full within one billing cycle.</t>
  </si>
  <si>
    <t>The Authority may request an open-book review of charges once in each 12 month period.</t>
  </si>
  <si>
    <t>Charges not disclosed in Schedules A to D may not be levied at any time during the framework term.</t>
  </si>
  <si>
    <t>EVALUATED TOTAL COST - SUMMARY</t>
  </si>
  <si>
    <t>This page is generated from Schedules A and B. It is the only figure carried into the cost award criterion.</t>
  </si>
  <si>
    <t>Component</t>
  </si>
  <si>
    <t>Source</t>
  </si>
  <si>
    <t>E1</t>
  </si>
  <si>
    <t>One-off and implementation</t>
  </si>
  <si>
    <t>E2</t>
  </si>
  <si>
    <t>Recurring platform and account</t>
  </si>
  <si>
    <t>E3</t>
  </si>
  <si>
    <t>Inbound transaction charges</t>
  </si>
  <si>
    <t>E4</t>
  </si>
  <si>
    <t>Outbound and refund charges</t>
  </si>
  <si>
    <t>E5</t>
  </si>
  <si>
    <t>Exception and failure charges</t>
  </si>
  <si>
    <t>E6</t>
  </si>
  <si>
    <t>Foreign exchange margin</t>
  </si>
  <si>
    <t>E7</t>
  </si>
  <si>
    <t>Value based and residual charges</t>
  </si>
  <si>
    <t>EVALUATED TOTAL COST (3 YEAR FRAMEWORK TERM)</t>
  </si>
  <si>
    <t>Check: agrees to Schedule A total (must read OK)</t>
  </si>
  <si>
    <t>Excluded from the evaluated total: optional card acquiring (Schedule C) and the professional services rate card (Schedule D).</t>
  </si>
  <si>
    <t>The Authority reserves the right to seek clarification on any rate that appears abnormally low and to reject a tender that cannot justify it.</t>
  </si>
  <si>
    <t>No.</t>
  </si>
  <si>
    <t>Criterion</t>
  </si>
  <si>
    <t>Weighting</t>
  </si>
  <si>
    <t>Max marks</t>
  </si>
  <si>
    <t>Assessed by</t>
  </si>
  <si>
    <t>Comment</t>
  </si>
  <si>
    <t>Salesforce CRM integration and traceability</t>
  </si>
  <si>
    <t>Payment functionality</t>
  </si>
  <si>
    <t>Cost of service</t>
  </si>
  <si>
    <t>Pricing schedule (formula)</t>
  </si>
  <si>
    <t>Reconciliation and reporting</t>
  </si>
  <si>
    <t>Implementation and onboarding</t>
  </si>
  <si>
    <t>Written response</t>
  </si>
  <si>
    <t>Service management and support</t>
  </si>
  <si>
    <t>Environmental sustainability</t>
  </si>
  <si>
    <t>TOTAL</t>
  </si>
  <si>
    <t>Score</t>
  </si>
  <si>
    <t>Band</t>
  </si>
  <si>
    <t>Descriptor</t>
  </si>
  <si>
    <t>Excellent</t>
  </si>
  <si>
    <t>Good</t>
  </si>
  <si>
    <t>Acceptable</t>
  </si>
  <si>
    <t>Unacceptable</t>
  </si>
  <si>
    <t>Intermediate marks are not awarded. Evaluators select the band that best describes the response and record a written justification for each score.</t>
  </si>
  <si>
    <t>COST SCORING</t>
  </si>
  <si>
    <t>Cost score = 200 x A / B, where A is the lowest evaluated total cost among tenders that have passed every qualitative threshold, and B is the evaluated total cost of the tender being scored.</t>
  </si>
  <si>
    <t>Threshold</t>
  </si>
  <si>
    <t>Providers platform (36 month framework term assumed)</t>
  </si>
  <si>
    <t>Providers platform 10 named users x 36 months</t>
  </si>
  <si>
    <t>100 accounts x 36 months</t>
  </si>
  <si>
    <t xml:space="preserve">15%. </t>
  </si>
  <si>
    <t xml:space="preserve">Tenderer response Text </t>
  </si>
  <si>
    <t>links per transaction, allowing re-issue</t>
  </si>
  <si>
    <t>A must be taken from a compliant tender. A tender excluded on a qualitative threshold cannot set the benchmark price.</t>
  </si>
  <si>
    <t xml:space="preserve">Written response (example scenarios) </t>
  </si>
  <si>
    <t>Less than 50% is unacceptable and considered ineligible from further consideration</t>
  </si>
  <si>
    <t>&lt;50</t>
  </si>
  <si>
    <t>90 - 100</t>
  </si>
  <si>
    <t xml:space="preserve">80 - 89 </t>
  </si>
  <si>
    <t>70 - 79</t>
  </si>
  <si>
    <t>60 - 69</t>
  </si>
  <si>
    <t>50 - 59</t>
  </si>
  <si>
    <t>Exceptional</t>
  </si>
  <si>
    <t>Very good</t>
  </si>
  <si>
    <t>An exceptional response demonstrating extensive understanding offering full assurance to client – fully supported with no reservations.</t>
  </si>
  <si>
    <t>An excellent response demonstrating excellent understanding offering assurance to client – fully supported.</t>
  </si>
  <si>
    <t>A very good response demonstrating very good understanding offering assurance to client – strongly supported.</t>
  </si>
  <si>
    <t>A good response demonstrating good understanding offering assurance to client – well supported.</t>
  </si>
  <si>
    <t>An acceptable response demonstrating a minimum understanding offering assurance to client - satisfactorily supported.</t>
  </si>
  <si>
    <t xml:space="preserve">Written response </t>
  </si>
  <si>
    <t>AWARD CRITERIA AND SCORING MODEL</t>
  </si>
  <si>
    <t>QUALITATIVE SCORING  - evaluators score 0 to 100 against these bands, the score is then scaled by the maximum marks for the criterion</t>
  </si>
  <si>
    <t>FX Pricing</t>
  </si>
  <si>
    <t xml:space="preserve">Instructions </t>
  </si>
  <si>
    <t>7. Third-party or correspondent bank charges deducted from inbound funds must be disclosed at Section 7. (Value based and residual charges)</t>
  </si>
  <si>
    <t>Pricing Schedule A, section 1</t>
  </si>
  <si>
    <t>Pricing Schedule A, section 2</t>
  </si>
  <si>
    <t>Pricing Schedule A, section 3</t>
  </si>
  <si>
    <t>Pricing Schedule A, section 4</t>
  </si>
  <si>
    <t>Pricing Schedule A, section 5</t>
  </si>
  <si>
    <t>Pricing Schedule A, section 7</t>
  </si>
  <si>
    <t>Assumed qty (3 yr) for evaluation</t>
  </si>
  <si>
    <t>Assumed converted volume (EUR, 3 yr) for evaluation</t>
  </si>
  <si>
    <r>
      <t xml:space="preserve">Assumed converted volume is </t>
    </r>
    <r>
      <rPr>
        <b/>
        <i/>
        <sz val="10"/>
        <color rgb="FF595959"/>
        <rFont val="Arial"/>
        <family val="2"/>
      </rPr>
      <t>15%</t>
    </r>
    <r>
      <rPr>
        <i/>
        <sz val="10"/>
        <color rgb="FF595959"/>
        <rFont val="Arial"/>
        <family val="2"/>
      </rPr>
      <t xml:space="preserve"> of the estimated inbound flow. </t>
    </r>
  </si>
  <si>
    <t>Shaded amber cell  =  tenderer input.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</si>
</sst>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#,##0.00"/>
    <numFmt numFmtId="165" formatCode="0.000%"/>
    <numFmt numFmtId="166" formatCode="\€#,##0"/>
  </numFmts>
  <fonts count="16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i/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</font>
    <font>
      <b/>
      <i/>
      <sz val="10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D9E2F3"/>
      </patternFill>
    </fill>
    <fill>
      <patternFill patternType="solid">
        <fgColor theme="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1" fillId="6" borderId="0" applyNumberFormat="0" applyBorder="0" applyAlignment="0" applyProtection="0"/>
  </cellStyleXfs>
  <cellXfs count="59">
    <xf numFmtId="0" fontId="0" fillId="0" borderId="0" xfId="0"/>
    <xf numFmtId="0" fontId="4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0" fillId="2" borderId="1" xfId="0" applyFill="1" applyBorder="1"/>
    <xf numFmtId="0" fontId="3" fillId="0" borderId="1" xfId="0" applyFont="1" applyBorder="1"/>
    <xf numFmtId="0" fontId="4" fillId="0" borderId="1" xfId="0" applyFont="1" applyBorder="1"/>
    <xf numFmtId="3" fontId="6" fillId="0" borderId="1" xfId="0" applyNumberFormat="1" applyFont="1" applyBorder="1"/>
    <xf numFmtId="164" fontId="6" fillId="4" borderId="1" xfId="0" applyNumberFormat="1" applyFont="1" applyFill="1" applyBorder="1"/>
    <xf numFmtId="164" fontId="4" fillId="0" borderId="1" xfId="0" applyNumberFormat="1" applyFont="1" applyBorder="1"/>
    <xf numFmtId="0" fontId="2" fillId="0" borderId="1" xfId="0" applyFont="1" applyBorder="1" applyAlignment="1">
      <alignment vertical="top" wrapText="1"/>
    </xf>
    <xf numFmtId="0" fontId="0" fillId="0" borderId="1" xfId="0" applyBorder="1"/>
    <xf numFmtId="164" fontId="7" fillId="0" borderId="1" xfId="0" applyNumberFormat="1" applyFont="1" applyBorder="1"/>
    <xf numFmtId="165" fontId="6" fillId="4" borderId="1" xfId="0" applyNumberFormat="1" applyFont="1" applyFill="1" applyBorder="1"/>
    <xf numFmtId="164" fontId="2" fillId="0" borderId="1" xfId="0" applyNumberFormat="1" applyFont="1" applyBorder="1"/>
    <xf numFmtId="0" fontId="0" fillId="5" borderId="1" xfId="0" applyFill="1" applyBorder="1"/>
    <xf numFmtId="0" fontId="3" fillId="5" borderId="1" xfId="0" applyFont="1" applyFill="1" applyBorder="1"/>
    <xf numFmtId="166" fontId="8" fillId="5" borderId="1" xfId="0" applyNumberFormat="1" applyFont="1" applyFill="1" applyBorder="1"/>
    <xf numFmtId="0" fontId="3" fillId="0" borderId="0" xfId="0" applyFont="1"/>
    <xf numFmtId="0" fontId="0" fillId="4" borderId="1" xfId="0" applyFill="1" applyBorder="1"/>
    <xf numFmtId="166" fontId="6" fillId="0" borderId="1" xfId="0" applyNumberFormat="1" applyFont="1" applyBorder="1"/>
    <xf numFmtId="166" fontId="3" fillId="5" borderId="1" xfId="0" applyNumberFormat="1" applyFont="1" applyFill="1" applyBorder="1"/>
    <xf numFmtId="165" fontId="3" fillId="5" borderId="1" xfId="0" applyNumberFormat="1" applyFont="1" applyFill="1" applyBorder="1"/>
    <xf numFmtId="164" fontId="3" fillId="5" borderId="1" xfId="0" applyNumberFormat="1" applyFont="1" applyFill="1" applyBorder="1"/>
    <xf numFmtId="0" fontId="2" fillId="0" borderId="1" xfId="0" applyFont="1" applyBorder="1"/>
    <xf numFmtId="0" fontId="6" fillId="4" borderId="1" xfId="0" applyFont="1" applyFill="1" applyBorder="1"/>
    <xf numFmtId="166" fontId="7" fillId="0" borderId="1" xfId="0" applyNumberFormat="1" applyFont="1" applyBorder="1"/>
    <xf numFmtId="0" fontId="8" fillId="5" borderId="1" xfId="0" applyFont="1" applyFill="1" applyBorder="1"/>
    <xf numFmtId="0" fontId="9" fillId="0" borderId="0" xfId="0" applyFont="1"/>
    <xf numFmtId="9" fontId="6" fillId="0" borderId="1" xfId="0" applyNumberFormat="1" applyFont="1" applyBorder="1"/>
    <xf numFmtId="9" fontId="3" fillId="5" borderId="1" xfId="0" applyNumberFormat="1" applyFont="1" applyFill="1" applyBorder="1"/>
    <xf numFmtId="3" fontId="3" fillId="5" borderId="1" xfId="0" applyNumberFormat="1" applyFont="1" applyFill="1" applyBorder="1"/>
    <xf numFmtId="0" fontId="10" fillId="6" borderId="2" xfId="1" applyFont="1" applyBorder="1"/>
    <xf numFmtId="0" fontId="0" fillId="0" borderId="2" xfId="0" applyBorder="1"/>
    <xf numFmtId="0" fontId="3" fillId="2" borderId="0" xfId="0" applyFont="1" applyFill="1" applyAlignment="1">
      <alignment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4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10" fillId="6" borderId="2" xfId="1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10" fillId="6" borderId="2" xfId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0" fillId="0" borderId="0" xfId="0"/>
    <xf numFmtId="0" fontId="1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9"/>
  <sheetViews>
    <sheetView showGridLines="0" zoomScale="90" zoomScaleNormal="90" workbookViewId="0">
      <selection activeCell="B19" sqref="B19"/>
    </sheetView>
  </sheetViews>
  <sheetFormatPr defaultColWidth="8.7109375" defaultRowHeight="15" x14ac:dyDescent="0.25"/>
  <cols>
    <col min="1" max="1" width="4" customWidth="1"/>
    <col min="2" max="2" width="142.85546875" customWidth="1"/>
  </cols>
  <sheetData>
    <row r="2" spans="2:2" ht="17.25" customHeight="1" x14ac:dyDescent="0.25">
      <c r="B2" s="2" t="s">
        <v>0</v>
      </c>
    </row>
    <row r="3" spans="2:2" ht="15" customHeight="1" x14ac:dyDescent="0.25">
      <c r="B3" s="3"/>
    </row>
    <row r="5" spans="2:2" ht="15" customHeight="1" x14ac:dyDescent="0.25">
      <c r="B5" s="4" t="s">
        <v>282</v>
      </c>
    </row>
    <row r="6" spans="2:2" ht="13.5" customHeight="1" x14ac:dyDescent="0.25">
      <c r="B6" s="5" t="s">
        <v>1</v>
      </c>
    </row>
    <row r="7" spans="2:2" ht="13.5" customHeight="1" x14ac:dyDescent="0.25">
      <c r="B7" s="5" t="s">
        <v>2</v>
      </c>
    </row>
    <row r="8" spans="2:2" ht="13.5" customHeight="1" x14ac:dyDescent="0.25">
      <c r="B8" s="5" t="s">
        <v>3</v>
      </c>
    </row>
    <row r="9" spans="2:2" ht="13.5" customHeight="1" x14ac:dyDescent="0.25">
      <c r="B9" s="5" t="s">
        <v>4</v>
      </c>
    </row>
    <row r="10" spans="2:2" ht="13.5" customHeight="1" x14ac:dyDescent="0.25">
      <c r="B10" s="5" t="s">
        <v>5</v>
      </c>
    </row>
    <row r="11" spans="2:2" ht="13.5" customHeight="1" x14ac:dyDescent="0.25">
      <c r="B11" s="5" t="s">
        <v>6</v>
      </c>
    </row>
    <row r="12" spans="2:2" ht="13.5" customHeight="1" x14ac:dyDescent="0.25">
      <c r="B12" s="5" t="s">
        <v>283</v>
      </c>
    </row>
    <row r="15" spans="2:2" ht="15" customHeight="1" x14ac:dyDescent="0.25">
      <c r="B15" s="4" t="s">
        <v>7</v>
      </c>
    </row>
    <row r="16" spans="2:2" ht="13.5" customHeight="1" x14ac:dyDescent="0.25">
      <c r="B16" s="5" t="s">
        <v>293</v>
      </c>
    </row>
    <row r="17" spans="2:2" ht="13.5" customHeight="1" x14ac:dyDescent="0.25">
      <c r="B17" s="5" t="s">
        <v>8</v>
      </c>
    </row>
    <row r="18" spans="2:2" ht="13.5" customHeight="1" x14ac:dyDescent="0.25">
      <c r="B18" s="5" t="s">
        <v>9</v>
      </c>
    </row>
    <row r="19" spans="2:2" ht="13.5" customHeight="1" x14ac:dyDescent="0.25">
      <c r="B19" s="5" t="s">
        <v>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showGridLines="0" topLeftCell="A24" zoomScale="90" zoomScaleNormal="90" workbookViewId="0">
      <selection activeCell="F34" sqref="F34"/>
    </sheetView>
  </sheetViews>
  <sheetFormatPr defaultColWidth="8.7109375" defaultRowHeight="15" x14ac:dyDescent="0.25"/>
  <cols>
    <col min="1" max="1" width="8" customWidth="1"/>
    <col min="2" max="2" width="60.85546875" customWidth="1"/>
    <col min="3" max="3" width="22" customWidth="1"/>
    <col min="4" max="4" width="19.140625" customWidth="1"/>
    <col min="5" max="6" width="16" customWidth="1"/>
    <col min="7" max="7" width="95.140625" customWidth="1"/>
  </cols>
  <sheetData>
    <row r="1" spans="1:7" ht="39" customHeight="1" x14ac:dyDescent="0.25">
      <c r="A1" s="58" t="s">
        <v>11</v>
      </c>
      <c r="B1" s="58"/>
      <c r="C1" s="58"/>
      <c r="D1" s="58"/>
      <c r="E1" s="58"/>
    </row>
    <row r="2" spans="1:7" ht="15" customHeight="1" x14ac:dyDescent="0.25">
      <c r="A2" s="3" t="s">
        <v>12</v>
      </c>
    </row>
    <row r="4" spans="1:7" ht="31.5" customHeight="1" x14ac:dyDescent="0.25">
      <c r="A4" s="6" t="s">
        <v>13</v>
      </c>
      <c r="B4" s="6" t="s">
        <v>14</v>
      </c>
      <c r="C4" s="6" t="s">
        <v>15</v>
      </c>
      <c r="D4" s="6" t="s">
        <v>290</v>
      </c>
      <c r="E4" s="6" t="s">
        <v>16</v>
      </c>
      <c r="F4" s="6" t="s">
        <v>17</v>
      </c>
      <c r="G4" s="6" t="s">
        <v>18</v>
      </c>
    </row>
    <row r="5" spans="1:7" ht="21.75" customHeight="1" x14ac:dyDescent="0.25">
      <c r="A5" s="7" t="s">
        <v>19</v>
      </c>
      <c r="B5" s="8"/>
      <c r="C5" s="8"/>
      <c r="D5" s="8"/>
      <c r="E5" s="8"/>
      <c r="F5" s="8"/>
      <c r="G5" s="8"/>
    </row>
    <row r="6" spans="1:7" ht="23.25" customHeight="1" x14ac:dyDescent="0.25">
      <c r="A6" s="9" t="s">
        <v>20</v>
      </c>
      <c r="B6" s="10" t="s">
        <v>21</v>
      </c>
      <c r="C6" s="10" t="s">
        <v>22</v>
      </c>
      <c r="D6" s="11">
        <v>1</v>
      </c>
      <c r="E6" s="12">
        <v>0</v>
      </c>
      <c r="F6" s="13">
        <f>IFERROR(D6*E6,0)</f>
        <v>0</v>
      </c>
      <c r="G6" s="14" t="s">
        <v>23</v>
      </c>
    </row>
    <row r="7" spans="1:7" ht="15" customHeight="1" x14ac:dyDescent="0.25">
      <c r="A7" s="9" t="s">
        <v>24</v>
      </c>
      <c r="B7" s="10" t="s">
        <v>25</v>
      </c>
      <c r="C7" s="10" t="s">
        <v>22</v>
      </c>
      <c r="D7" s="11">
        <v>1</v>
      </c>
      <c r="E7" s="12">
        <v>0</v>
      </c>
      <c r="F7" s="13">
        <f>IFERROR(D7*E7,0)</f>
        <v>0</v>
      </c>
      <c r="G7" s="14" t="s">
        <v>26</v>
      </c>
    </row>
    <row r="8" spans="1:7" ht="15" customHeight="1" x14ac:dyDescent="0.25">
      <c r="A8" s="9" t="s">
        <v>27</v>
      </c>
      <c r="B8" s="10" t="s">
        <v>28</v>
      </c>
      <c r="C8" s="10" t="s">
        <v>22</v>
      </c>
      <c r="D8" s="11">
        <v>1</v>
      </c>
      <c r="E8" s="12">
        <v>0</v>
      </c>
      <c r="F8" s="13">
        <f>IFERROR(D8*E8,0)</f>
        <v>0</v>
      </c>
      <c r="G8" s="14" t="s">
        <v>29</v>
      </c>
    </row>
    <row r="9" spans="1:7" ht="15" customHeight="1" x14ac:dyDescent="0.25">
      <c r="A9" s="9" t="s">
        <v>30</v>
      </c>
      <c r="B9" s="10" t="s">
        <v>31</v>
      </c>
      <c r="C9" s="10" t="s">
        <v>22</v>
      </c>
      <c r="D9" s="11">
        <v>1</v>
      </c>
      <c r="E9" s="12">
        <v>0</v>
      </c>
      <c r="F9" s="13">
        <f>IFERROR(D9*E9,0)</f>
        <v>0</v>
      </c>
      <c r="G9" s="14" t="s">
        <v>32</v>
      </c>
    </row>
    <row r="10" spans="1:7" ht="15" customHeight="1" x14ac:dyDescent="0.25">
      <c r="A10" s="9" t="s">
        <v>33</v>
      </c>
      <c r="B10" s="10" t="s">
        <v>34</v>
      </c>
      <c r="C10" s="10" t="s">
        <v>22</v>
      </c>
      <c r="D10" s="11">
        <v>1</v>
      </c>
      <c r="E10" s="12">
        <v>0</v>
      </c>
      <c r="F10" s="13">
        <f>IFERROR(D10*E10,0)</f>
        <v>0</v>
      </c>
      <c r="G10" s="14" t="s">
        <v>35</v>
      </c>
    </row>
    <row r="11" spans="1:7" ht="15" customHeight="1" x14ac:dyDescent="0.25">
      <c r="A11" s="7" t="s">
        <v>36</v>
      </c>
      <c r="B11" s="8"/>
      <c r="C11" s="8"/>
      <c r="D11" s="8"/>
      <c r="E11" s="8"/>
      <c r="F11" s="8"/>
      <c r="G11" s="8"/>
    </row>
    <row r="12" spans="1:7" ht="15" customHeight="1" x14ac:dyDescent="0.25">
      <c r="A12" s="9" t="s">
        <v>37</v>
      </c>
      <c r="B12" s="10" t="s">
        <v>38</v>
      </c>
      <c r="C12" s="10" t="s">
        <v>39</v>
      </c>
      <c r="D12" s="11">
        <v>36</v>
      </c>
      <c r="E12" s="12">
        <v>0</v>
      </c>
      <c r="F12" s="13">
        <f t="shared" ref="F12:F18" si="0">IFERROR(D12*E12,0)</f>
        <v>0</v>
      </c>
      <c r="G12" s="14" t="s">
        <v>256</v>
      </c>
    </row>
    <row r="13" spans="1:7" ht="15" customHeight="1" x14ac:dyDescent="0.25">
      <c r="A13" s="9" t="s">
        <v>40</v>
      </c>
      <c r="B13" s="10" t="s">
        <v>41</v>
      </c>
      <c r="C13" s="10" t="s">
        <v>42</v>
      </c>
      <c r="D13" s="11">
        <v>360</v>
      </c>
      <c r="E13" s="12">
        <v>0</v>
      </c>
      <c r="F13" s="13">
        <f t="shared" si="0"/>
        <v>0</v>
      </c>
      <c r="G13" s="14" t="s">
        <v>257</v>
      </c>
    </row>
    <row r="14" spans="1:7" ht="15" customHeight="1" x14ac:dyDescent="0.25">
      <c r="A14" s="9" t="s">
        <v>43</v>
      </c>
      <c r="B14" s="10" t="s">
        <v>44</v>
      </c>
      <c r="C14" s="10" t="s">
        <v>45</v>
      </c>
      <c r="D14" s="11">
        <v>100</v>
      </c>
      <c r="E14" s="12">
        <v>0</v>
      </c>
      <c r="F14" s="13">
        <f t="shared" si="0"/>
        <v>0</v>
      </c>
      <c r="G14" s="14" t="s">
        <v>46</v>
      </c>
    </row>
    <row r="15" spans="1:7" ht="15" customHeight="1" x14ac:dyDescent="0.25">
      <c r="A15" s="9" t="s">
        <v>47</v>
      </c>
      <c r="B15" s="10" t="s">
        <v>48</v>
      </c>
      <c r="C15" s="10" t="s">
        <v>49</v>
      </c>
      <c r="D15" s="11">
        <v>3600</v>
      </c>
      <c r="E15" s="12">
        <v>0</v>
      </c>
      <c r="F15" s="13">
        <f t="shared" si="0"/>
        <v>0</v>
      </c>
      <c r="G15" s="14" t="s">
        <v>258</v>
      </c>
    </row>
    <row r="16" spans="1:7" ht="15" customHeight="1" x14ac:dyDescent="0.25">
      <c r="A16" s="9" t="s">
        <v>50</v>
      </c>
      <c r="B16" s="10" t="s">
        <v>51</v>
      </c>
      <c r="C16" s="10" t="s">
        <v>39</v>
      </c>
      <c r="D16" s="11">
        <v>36</v>
      </c>
      <c r="E16" s="12">
        <v>0</v>
      </c>
      <c r="F16" s="13">
        <f t="shared" si="0"/>
        <v>0</v>
      </c>
      <c r="G16" s="14" t="s">
        <v>52</v>
      </c>
    </row>
    <row r="17" spans="1:7" ht="15" customHeight="1" x14ac:dyDescent="0.25">
      <c r="A17" s="9" t="s">
        <v>53</v>
      </c>
      <c r="B17" s="10" t="s">
        <v>54</v>
      </c>
      <c r="C17" s="10" t="s">
        <v>49</v>
      </c>
      <c r="D17" s="11">
        <v>180</v>
      </c>
      <c r="E17" s="12">
        <v>0</v>
      </c>
      <c r="F17" s="13">
        <f t="shared" si="0"/>
        <v>0</v>
      </c>
      <c r="G17" s="14" t="s">
        <v>55</v>
      </c>
    </row>
    <row r="18" spans="1:7" ht="15" customHeight="1" x14ac:dyDescent="0.25">
      <c r="A18" s="9" t="s">
        <v>56</v>
      </c>
      <c r="B18" s="10" t="s">
        <v>57</v>
      </c>
      <c r="C18" s="10" t="s">
        <v>39</v>
      </c>
      <c r="D18" s="11">
        <v>36</v>
      </c>
      <c r="E18" s="12">
        <v>0</v>
      </c>
      <c r="F18" s="13">
        <f t="shared" si="0"/>
        <v>0</v>
      </c>
      <c r="G18" s="14" t="s">
        <v>58</v>
      </c>
    </row>
    <row r="19" spans="1:7" ht="15" customHeight="1" x14ac:dyDescent="0.25">
      <c r="A19" s="7" t="s">
        <v>59</v>
      </c>
      <c r="B19" s="8"/>
      <c r="C19" s="8"/>
      <c r="D19" s="8"/>
      <c r="E19" s="8"/>
      <c r="F19" s="8"/>
      <c r="G19" s="8"/>
    </row>
    <row r="20" spans="1:7" ht="15" customHeight="1" x14ac:dyDescent="0.25">
      <c r="A20" s="9" t="s">
        <v>60</v>
      </c>
      <c r="B20" s="10" t="s">
        <v>61</v>
      </c>
      <c r="C20" s="10" t="s">
        <v>62</v>
      </c>
      <c r="D20" s="11">
        <v>765</v>
      </c>
      <c r="E20" s="12">
        <v>0</v>
      </c>
      <c r="F20" s="13">
        <f t="shared" ref="F20:F25" si="1">IFERROR(D20*E20,0)</f>
        <v>0</v>
      </c>
      <c r="G20" s="14" t="s">
        <v>63</v>
      </c>
    </row>
    <row r="21" spans="1:7" ht="15" customHeight="1" x14ac:dyDescent="0.25">
      <c r="A21" s="9" t="s">
        <v>64</v>
      </c>
      <c r="B21" s="10" t="s">
        <v>65</v>
      </c>
      <c r="C21" s="10" t="s">
        <v>62</v>
      </c>
      <c r="D21" s="11">
        <v>170</v>
      </c>
      <c r="E21" s="12">
        <v>0</v>
      </c>
      <c r="F21" s="13">
        <f t="shared" si="1"/>
        <v>0</v>
      </c>
      <c r="G21" s="14" t="s">
        <v>66</v>
      </c>
    </row>
    <row r="22" spans="1:7" ht="15" customHeight="1" x14ac:dyDescent="0.25">
      <c r="A22" s="9" t="s">
        <v>67</v>
      </c>
      <c r="B22" s="10" t="s">
        <v>68</v>
      </c>
      <c r="C22" s="10" t="s">
        <v>69</v>
      </c>
      <c r="D22" s="11">
        <v>170</v>
      </c>
      <c r="E22" s="12">
        <v>0</v>
      </c>
      <c r="F22" s="13">
        <f t="shared" si="1"/>
        <v>0</v>
      </c>
      <c r="G22" s="14" t="s">
        <v>66</v>
      </c>
    </row>
    <row r="23" spans="1:7" ht="15" customHeight="1" x14ac:dyDescent="0.25">
      <c r="A23" s="9" t="s">
        <v>70</v>
      </c>
      <c r="B23" s="10" t="s">
        <v>71</v>
      </c>
      <c r="C23" s="10" t="s">
        <v>72</v>
      </c>
      <c r="D23" s="11">
        <v>340</v>
      </c>
      <c r="E23" s="12">
        <v>0</v>
      </c>
      <c r="F23" s="13">
        <f t="shared" si="1"/>
        <v>0</v>
      </c>
      <c r="G23" s="14" t="s">
        <v>73</v>
      </c>
    </row>
    <row r="24" spans="1:7" ht="15" customHeight="1" x14ac:dyDescent="0.25">
      <c r="A24" s="9" t="s">
        <v>74</v>
      </c>
      <c r="B24" s="10" t="s">
        <v>75</v>
      </c>
      <c r="C24" s="10" t="s">
        <v>62</v>
      </c>
      <c r="D24" s="11">
        <v>255</v>
      </c>
      <c r="E24" s="12">
        <v>0</v>
      </c>
      <c r="F24" s="13">
        <f t="shared" si="1"/>
        <v>0</v>
      </c>
      <c r="G24" s="14" t="s">
        <v>259</v>
      </c>
    </row>
    <row r="25" spans="1:7" ht="15" customHeight="1" x14ac:dyDescent="0.25">
      <c r="A25" s="9" t="s">
        <v>76</v>
      </c>
      <c r="B25" s="10" t="s">
        <v>77</v>
      </c>
      <c r="C25" s="10" t="s">
        <v>78</v>
      </c>
      <c r="D25" s="11">
        <v>1800</v>
      </c>
      <c r="E25" s="12">
        <v>0</v>
      </c>
      <c r="F25" s="13">
        <f t="shared" si="1"/>
        <v>0</v>
      </c>
      <c r="G25" s="14" t="s">
        <v>261</v>
      </c>
    </row>
    <row r="26" spans="1:7" ht="15" customHeight="1" x14ac:dyDescent="0.25">
      <c r="A26" s="7" t="s">
        <v>79</v>
      </c>
      <c r="B26" s="8"/>
      <c r="C26" s="8"/>
      <c r="D26" s="8"/>
      <c r="E26" s="8"/>
      <c r="F26" s="8"/>
      <c r="G26" s="8"/>
    </row>
    <row r="27" spans="1:7" ht="15" customHeight="1" x14ac:dyDescent="0.25">
      <c r="A27" s="9" t="s">
        <v>80</v>
      </c>
      <c r="B27" s="10" t="s">
        <v>81</v>
      </c>
      <c r="C27" s="10" t="s">
        <v>62</v>
      </c>
      <c r="D27" s="11">
        <v>85</v>
      </c>
      <c r="E27" s="12">
        <v>0</v>
      </c>
      <c r="F27" s="13">
        <f>IFERROR(D27*E27,0)</f>
        <v>0</v>
      </c>
      <c r="G27" s="14" t="s">
        <v>82</v>
      </c>
    </row>
    <row r="28" spans="1:7" ht="15" customHeight="1" x14ac:dyDescent="0.25">
      <c r="A28" s="9" t="s">
        <v>83</v>
      </c>
      <c r="B28" s="10" t="s">
        <v>84</v>
      </c>
      <c r="C28" s="10" t="s">
        <v>62</v>
      </c>
      <c r="D28" s="11">
        <v>20</v>
      </c>
      <c r="E28" s="12">
        <v>0</v>
      </c>
      <c r="F28" s="13">
        <f>IFERROR(D28*E28,0)</f>
        <v>0</v>
      </c>
      <c r="G28" s="14"/>
    </row>
    <row r="29" spans="1:7" ht="15" customHeight="1" x14ac:dyDescent="0.25">
      <c r="A29" s="9" t="s">
        <v>85</v>
      </c>
      <c r="B29" s="10" t="s">
        <v>86</v>
      </c>
      <c r="C29" s="10" t="s">
        <v>62</v>
      </c>
      <c r="D29" s="11">
        <v>15</v>
      </c>
      <c r="E29" s="12">
        <v>0</v>
      </c>
      <c r="F29" s="13">
        <f>IFERROR(D29*E29,0)</f>
        <v>0</v>
      </c>
      <c r="G29" s="14"/>
    </row>
    <row r="30" spans="1:7" ht="15" customHeight="1" x14ac:dyDescent="0.25">
      <c r="A30" s="9" t="s">
        <v>87</v>
      </c>
      <c r="B30" s="10" t="s">
        <v>88</v>
      </c>
      <c r="C30" s="10" t="s">
        <v>89</v>
      </c>
      <c r="D30" s="11">
        <v>85</v>
      </c>
      <c r="E30" s="12">
        <v>0</v>
      </c>
      <c r="F30" s="13">
        <f>IFERROR(D30*E30,0)</f>
        <v>0</v>
      </c>
      <c r="G30" s="14" t="s">
        <v>90</v>
      </c>
    </row>
    <row r="31" spans="1:7" ht="15" customHeight="1" x14ac:dyDescent="0.25">
      <c r="A31" s="7" t="s">
        <v>91</v>
      </c>
      <c r="B31" s="8"/>
      <c r="C31" s="8"/>
      <c r="D31" s="8"/>
      <c r="E31" s="8"/>
      <c r="F31" s="8"/>
      <c r="G31" s="8"/>
    </row>
    <row r="32" spans="1:7" ht="15" customHeight="1" x14ac:dyDescent="0.25">
      <c r="A32" s="9" t="s">
        <v>92</v>
      </c>
      <c r="B32" s="10" t="s">
        <v>93</v>
      </c>
      <c r="C32" s="10" t="s">
        <v>94</v>
      </c>
      <c r="D32" s="11">
        <v>34</v>
      </c>
      <c r="E32" s="12">
        <v>0</v>
      </c>
      <c r="F32" s="13">
        <f>IFERROR(D32*E32,0)</f>
        <v>0</v>
      </c>
      <c r="G32" s="14" t="s">
        <v>95</v>
      </c>
    </row>
    <row r="33" spans="1:7" ht="15" customHeight="1" x14ac:dyDescent="0.25">
      <c r="A33" s="9" t="s">
        <v>96</v>
      </c>
      <c r="B33" s="10" t="s">
        <v>97</v>
      </c>
      <c r="C33" s="10" t="s">
        <v>94</v>
      </c>
      <c r="D33" s="11">
        <v>17</v>
      </c>
      <c r="E33" s="12">
        <v>0</v>
      </c>
      <c r="F33" s="13">
        <f>IFERROR(D33*E33,0)</f>
        <v>0</v>
      </c>
      <c r="G33" s="14"/>
    </row>
    <row r="34" spans="1:7" ht="15" customHeight="1" x14ac:dyDescent="0.25">
      <c r="A34" s="9" t="s">
        <v>98</v>
      </c>
      <c r="B34" s="10" t="s">
        <v>99</v>
      </c>
      <c r="C34" s="10" t="s">
        <v>100</v>
      </c>
      <c r="D34" s="11">
        <v>10</v>
      </c>
      <c r="E34" s="12">
        <v>0</v>
      </c>
      <c r="F34" s="13">
        <f>IFERROR(D34*E34,0)</f>
        <v>0</v>
      </c>
      <c r="G34" s="14"/>
    </row>
    <row r="35" spans="1:7" ht="15" customHeight="1" x14ac:dyDescent="0.25">
      <c r="A35" s="9" t="s">
        <v>101</v>
      </c>
      <c r="B35" s="10" t="s">
        <v>102</v>
      </c>
      <c r="C35" s="10" t="s">
        <v>100</v>
      </c>
      <c r="D35" s="11">
        <v>5</v>
      </c>
      <c r="E35" s="12">
        <v>0</v>
      </c>
      <c r="F35" s="13">
        <f>IFERROR(D35*E35,0)</f>
        <v>0</v>
      </c>
      <c r="G35" s="14"/>
    </row>
    <row r="36" spans="1:7" ht="15" customHeight="1" x14ac:dyDescent="0.25">
      <c r="A36" s="7" t="s">
        <v>103</v>
      </c>
      <c r="B36" s="8"/>
      <c r="C36" s="8"/>
      <c r="D36" s="8"/>
      <c r="E36" s="8"/>
      <c r="F36" s="8"/>
      <c r="G36" s="8"/>
    </row>
    <row r="37" spans="1:7" ht="15" customHeight="1" x14ac:dyDescent="0.25">
      <c r="A37" s="9" t="s">
        <v>104</v>
      </c>
      <c r="B37" s="10" t="s">
        <v>105</v>
      </c>
      <c r="C37" s="10" t="s">
        <v>106</v>
      </c>
      <c r="D37" s="15"/>
      <c r="E37" s="15"/>
      <c r="F37" s="16">
        <f>'3. FX Pricing'!F10</f>
        <v>0</v>
      </c>
      <c r="G37" s="14" t="s">
        <v>107</v>
      </c>
    </row>
    <row r="38" spans="1:7" ht="15" customHeight="1" x14ac:dyDescent="0.25">
      <c r="A38" s="7" t="s">
        <v>108</v>
      </c>
      <c r="B38" s="8"/>
      <c r="C38" s="8"/>
      <c r="D38" s="8"/>
      <c r="E38" s="8"/>
      <c r="F38" s="8"/>
      <c r="G38" s="8"/>
    </row>
    <row r="39" spans="1:7" ht="23.25" customHeight="1" x14ac:dyDescent="0.25">
      <c r="A39" s="9" t="s">
        <v>109</v>
      </c>
      <c r="B39" s="10" t="s">
        <v>110</v>
      </c>
      <c r="C39" s="10" t="s">
        <v>111</v>
      </c>
      <c r="D39" s="11">
        <v>65000000</v>
      </c>
      <c r="E39" s="17">
        <v>0</v>
      </c>
      <c r="F39" s="13">
        <f>IFERROR(D39*E39,0)</f>
        <v>0</v>
      </c>
      <c r="G39" s="14" t="s">
        <v>112</v>
      </c>
    </row>
    <row r="40" spans="1:7" ht="23.25" customHeight="1" x14ac:dyDescent="0.25">
      <c r="A40" s="9" t="s">
        <v>113</v>
      </c>
      <c r="B40" s="10" t="s">
        <v>114</v>
      </c>
      <c r="C40" s="10" t="s">
        <v>111</v>
      </c>
      <c r="D40" s="11">
        <v>3250000</v>
      </c>
      <c r="E40" s="17">
        <v>0</v>
      </c>
      <c r="F40" s="13">
        <f>IFERROR(D40*E40,0)</f>
        <v>0</v>
      </c>
      <c r="G40" s="14" t="s">
        <v>115</v>
      </c>
    </row>
    <row r="41" spans="1:7" ht="23.25" customHeight="1" x14ac:dyDescent="0.25">
      <c r="A41" s="9" t="s">
        <v>116</v>
      </c>
      <c r="B41" s="10" t="s">
        <v>117</v>
      </c>
      <c r="C41" s="10" t="s">
        <v>106</v>
      </c>
      <c r="D41" s="15"/>
      <c r="E41" s="15"/>
      <c r="F41" s="13">
        <f>MAX(0,(E42*D42)-SUM(F12:F40))</f>
        <v>0</v>
      </c>
      <c r="G41" s="14" t="s">
        <v>118</v>
      </c>
    </row>
    <row r="42" spans="1:7" ht="15" customHeight="1" x14ac:dyDescent="0.25">
      <c r="A42" s="9" t="s">
        <v>119</v>
      </c>
      <c r="B42" s="10" t="s">
        <v>120</v>
      </c>
      <c r="C42" s="10" t="s">
        <v>39</v>
      </c>
      <c r="D42" s="11">
        <v>36</v>
      </c>
      <c r="E42" s="12">
        <v>0</v>
      </c>
      <c r="F42" s="18">
        <v>0</v>
      </c>
      <c r="G42" s="14" t="s">
        <v>121</v>
      </c>
    </row>
    <row r="44" spans="1:7" ht="15" customHeight="1" x14ac:dyDescent="0.25">
      <c r="A44" s="19"/>
      <c r="B44" s="20" t="s">
        <v>122</v>
      </c>
      <c r="C44" s="19"/>
      <c r="D44" s="19"/>
      <c r="E44" s="19"/>
      <c r="F44" s="21">
        <f>SUM(F6:F41)</f>
        <v>0</v>
      </c>
      <c r="G44" s="19"/>
    </row>
    <row r="46" spans="1:7" ht="15" customHeight="1" x14ac:dyDescent="0.25">
      <c r="A46" s="36" t="s">
        <v>13</v>
      </c>
      <c r="B46" s="44" t="s">
        <v>123</v>
      </c>
      <c r="C46" s="44"/>
      <c r="D46" s="44"/>
      <c r="E46" s="46" t="s">
        <v>260</v>
      </c>
      <c r="F46" s="46"/>
      <c r="G46" s="46"/>
    </row>
    <row r="47" spans="1:7" ht="23.25" customHeight="1" x14ac:dyDescent="0.25">
      <c r="A47" s="37" t="s">
        <v>186</v>
      </c>
      <c r="B47" s="45" t="s">
        <v>124</v>
      </c>
      <c r="C47" s="45"/>
      <c r="D47" s="45"/>
      <c r="E47" s="43"/>
      <c r="F47" s="43"/>
      <c r="G47" s="43"/>
    </row>
    <row r="48" spans="1:7" ht="38.25" customHeight="1" x14ac:dyDescent="0.25">
      <c r="A48" s="37" t="s">
        <v>188</v>
      </c>
      <c r="B48" s="45" t="s">
        <v>125</v>
      </c>
      <c r="C48" s="45"/>
      <c r="D48" s="45"/>
      <c r="E48" s="43"/>
      <c r="F48" s="43"/>
      <c r="G48" s="43"/>
    </row>
    <row r="49" spans="1:7" ht="23.25" customHeight="1" x14ac:dyDescent="0.25">
      <c r="A49" s="37" t="s">
        <v>190</v>
      </c>
      <c r="B49" s="45" t="s">
        <v>126</v>
      </c>
      <c r="C49" s="45"/>
      <c r="D49" s="45"/>
      <c r="E49" s="43"/>
      <c r="F49" s="43"/>
      <c r="G49" s="43"/>
    </row>
    <row r="50" spans="1:7" ht="23.25" customHeight="1" x14ac:dyDescent="0.25">
      <c r="A50" s="37" t="s">
        <v>192</v>
      </c>
      <c r="B50" s="45" t="s">
        <v>127</v>
      </c>
      <c r="C50" s="45"/>
      <c r="D50" s="45"/>
      <c r="E50" s="43"/>
      <c r="F50" s="43"/>
      <c r="G50" s="43"/>
    </row>
    <row r="51" spans="1:7" ht="23.25" customHeight="1" x14ac:dyDescent="0.25">
      <c r="A51" s="37" t="s">
        <v>194</v>
      </c>
      <c r="B51" s="45" t="s">
        <v>128</v>
      </c>
      <c r="C51" s="45"/>
      <c r="D51" s="45"/>
      <c r="E51" s="43"/>
      <c r="F51" s="43"/>
      <c r="G51" s="43"/>
    </row>
  </sheetData>
  <mergeCells count="13">
    <mergeCell ref="A1:E1"/>
    <mergeCell ref="E51:G51"/>
    <mergeCell ref="B46:D46"/>
    <mergeCell ref="B47:D47"/>
    <mergeCell ref="B48:D48"/>
    <mergeCell ref="B49:D49"/>
    <mergeCell ref="B50:D50"/>
    <mergeCell ref="B51:D51"/>
    <mergeCell ref="E46:G46"/>
    <mergeCell ref="E47:G47"/>
    <mergeCell ref="E48:G48"/>
    <mergeCell ref="E49:G49"/>
    <mergeCell ref="E50:G50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zoomScale="90" zoomScaleNormal="90" workbookViewId="0">
      <selection activeCell="F10" sqref="F10"/>
    </sheetView>
  </sheetViews>
  <sheetFormatPr defaultColWidth="8.7109375" defaultRowHeight="15" x14ac:dyDescent="0.25"/>
  <cols>
    <col min="1" max="1" width="8" customWidth="1"/>
    <col min="2" max="2" width="40" customWidth="1"/>
    <col min="3" max="3" width="29.7109375" customWidth="1"/>
    <col min="4" max="4" width="22" customWidth="1"/>
    <col min="5" max="5" width="20" customWidth="1"/>
    <col min="6" max="6" width="46" customWidth="1"/>
  </cols>
  <sheetData>
    <row r="1" spans="1:6" ht="37.5" customHeight="1" x14ac:dyDescent="0.25">
      <c r="A1" s="58" t="s">
        <v>129</v>
      </c>
      <c r="B1" s="58"/>
      <c r="C1" s="58"/>
      <c r="D1" s="58"/>
      <c r="E1" s="58"/>
    </row>
    <row r="2" spans="1:6" ht="15" customHeight="1" x14ac:dyDescent="0.25">
      <c r="A2" s="3" t="s">
        <v>130</v>
      </c>
    </row>
    <row r="3" spans="1:6" ht="15" customHeight="1" x14ac:dyDescent="0.25">
      <c r="A3" s="3" t="s">
        <v>131</v>
      </c>
    </row>
    <row r="5" spans="1:6" ht="55.5" customHeight="1" x14ac:dyDescent="0.25">
      <c r="A5" s="6" t="s">
        <v>13</v>
      </c>
      <c r="B5" s="6" t="s">
        <v>132</v>
      </c>
      <c r="C5" s="6" t="s">
        <v>133</v>
      </c>
      <c r="D5" s="6" t="s">
        <v>291</v>
      </c>
      <c r="E5" s="6" t="s">
        <v>134</v>
      </c>
      <c r="F5" s="6" t="s">
        <v>135</v>
      </c>
    </row>
    <row r="6" spans="1:6" ht="15" customHeight="1" x14ac:dyDescent="0.25">
      <c r="A6" s="9" t="s">
        <v>136</v>
      </c>
      <c r="B6" s="10" t="s">
        <v>137</v>
      </c>
      <c r="C6" s="10" t="s">
        <v>134</v>
      </c>
      <c r="D6" s="24">
        <v>4000000</v>
      </c>
      <c r="E6" s="17">
        <v>0</v>
      </c>
      <c r="F6" s="13">
        <f>D6*E6</f>
        <v>0</v>
      </c>
    </row>
    <row r="7" spans="1:6" ht="15" customHeight="1" x14ac:dyDescent="0.25">
      <c r="A7" s="9" t="s">
        <v>138</v>
      </c>
      <c r="B7" s="10" t="s">
        <v>139</v>
      </c>
      <c r="C7" s="10" t="s">
        <v>134</v>
      </c>
      <c r="D7" s="24">
        <v>3500000</v>
      </c>
      <c r="E7" s="17">
        <v>0</v>
      </c>
      <c r="F7" s="13">
        <f>D7*E7</f>
        <v>0</v>
      </c>
    </row>
    <row r="8" spans="1:6" ht="31.5" customHeight="1" x14ac:dyDescent="0.25">
      <c r="A8" s="9" t="s">
        <v>140</v>
      </c>
      <c r="B8" s="42" t="s">
        <v>141</v>
      </c>
      <c r="C8" s="10" t="s">
        <v>134</v>
      </c>
      <c r="D8" s="24">
        <v>1500000</v>
      </c>
      <c r="E8" s="17">
        <v>0</v>
      </c>
      <c r="F8" s="13">
        <f>D8*E8</f>
        <v>0</v>
      </c>
    </row>
    <row r="9" spans="1:6" ht="15" customHeight="1" x14ac:dyDescent="0.25">
      <c r="A9" s="9" t="s">
        <v>142</v>
      </c>
      <c r="B9" s="10" t="s">
        <v>143</v>
      </c>
      <c r="C9" s="10" t="s">
        <v>134</v>
      </c>
      <c r="D9" s="24">
        <v>750000</v>
      </c>
      <c r="E9" s="17">
        <v>0</v>
      </c>
      <c r="F9" s="13">
        <f>D9*E9</f>
        <v>0</v>
      </c>
    </row>
    <row r="10" spans="1:6" ht="15" customHeight="1" x14ac:dyDescent="0.25">
      <c r="A10" s="19"/>
      <c r="B10" s="20" t="s">
        <v>144</v>
      </c>
      <c r="C10" s="19"/>
      <c r="D10" s="25">
        <f>SUM(D6:D9)</f>
        <v>9750000</v>
      </c>
      <c r="E10" s="26">
        <f>IFERROR(F10/D10,0)</f>
        <v>0</v>
      </c>
      <c r="F10" s="27">
        <f>SUM(F6:F9)</f>
        <v>0</v>
      </c>
    </row>
    <row r="12" spans="1:6" ht="15" customHeight="1" x14ac:dyDescent="0.25">
      <c r="A12" s="22" t="s">
        <v>145</v>
      </c>
    </row>
    <row r="13" spans="1:6" ht="15" customHeight="1" x14ac:dyDescent="0.25">
      <c r="A13" s="3" t="s">
        <v>292</v>
      </c>
    </row>
    <row r="14" spans="1:6" ht="15" customHeight="1" x14ac:dyDescent="0.25">
      <c r="A14" s="3" t="s">
        <v>146</v>
      </c>
    </row>
    <row r="15" spans="1:6" ht="15" customHeight="1" x14ac:dyDescent="0.25">
      <c r="A15" s="3" t="s">
        <v>147</v>
      </c>
    </row>
    <row r="16" spans="1:6" ht="15" customHeight="1" x14ac:dyDescent="0.25">
      <c r="A16" s="3" t="s">
        <v>148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showGridLines="0" zoomScale="90" zoomScaleNormal="90" workbookViewId="0">
      <selection sqref="A1:E1"/>
    </sheetView>
  </sheetViews>
  <sheetFormatPr defaultColWidth="8.7109375" defaultRowHeight="15" x14ac:dyDescent="0.25"/>
  <cols>
    <col min="1" max="1" width="8" customWidth="1"/>
    <col min="2" max="2" width="46" customWidth="1"/>
    <col min="3" max="3" width="20" customWidth="1"/>
    <col min="4" max="4" width="22" customWidth="1"/>
    <col min="5" max="5" width="20" customWidth="1"/>
    <col min="6" max="6" width="52.140625" customWidth="1"/>
  </cols>
  <sheetData>
    <row r="1" spans="1:6" ht="30" customHeight="1" x14ac:dyDescent="0.25">
      <c r="A1" s="58" t="s">
        <v>149</v>
      </c>
      <c r="B1" s="58"/>
      <c r="C1" s="58"/>
      <c r="D1" s="58"/>
      <c r="E1" s="58"/>
    </row>
    <row r="2" spans="1:6" ht="15" customHeight="1" x14ac:dyDescent="0.25">
      <c r="A2" s="3" t="s">
        <v>150</v>
      </c>
    </row>
    <row r="3" spans="1:6" ht="15" customHeight="1" x14ac:dyDescent="0.25">
      <c r="A3" s="3" t="s">
        <v>151</v>
      </c>
    </row>
    <row r="5" spans="1:6" ht="31.5" customHeight="1" x14ac:dyDescent="0.25">
      <c r="A5" s="6" t="s">
        <v>13</v>
      </c>
      <c r="B5" s="6" t="s">
        <v>14</v>
      </c>
      <c r="C5" s="6" t="s">
        <v>15</v>
      </c>
      <c r="D5" s="6" t="s">
        <v>152</v>
      </c>
      <c r="E5" s="6" t="s">
        <v>153</v>
      </c>
      <c r="F5" s="6" t="s">
        <v>145</v>
      </c>
    </row>
    <row r="6" spans="1:6" ht="15" customHeight="1" x14ac:dyDescent="0.25">
      <c r="A6" s="9" t="s">
        <v>154</v>
      </c>
      <c r="B6" s="10" t="s">
        <v>155</v>
      </c>
      <c r="C6" s="10" t="s">
        <v>62</v>
      </c>
      <c r="D6" s="17">
        <v>0</v>
      </c>
      <c r="E6" s="12">
        <v>0</v>
      </c>
      <c r="F6" s="28" t="s">
        <v>156</v>
      </c>
    </row>
    <row r="7" spans="1:6" ht="15" customHeight="1" x14ac:dyDescent="0.25">
      <c r="A7" s="9" t="s">
        <v>157</v>
      </c>
      <c r="B7" s="10" t="s">
        <v>158</v>
      </c>
      <c r="C7" s="10" t="s">
        <v>62</v>
      </c>
      <c r="D7" s="17">
        <v>0</v>
      </c>
      <c r="E7" s="12">
        <v>0</v>
      </c>
      <c r="F7" s="28"/>
    </row>
    <row r="8" spans="1:6" ht="15" customHeight="1" x14ac:dyDescent="0.25">
      <c r="A8" s="9" t="s">
        <v>159</v>
      </c>
      <c r="B8" s="10" t="s">
        <v>160</v>
      </c>
      <c r="C8" s="10" t="s">
        <v>62</v>
      </c>
      <c r="D8" s="17">
        <v>0</v>
      </c>
      <c r="E8" s="12">
        <v>0</v>
      </c>
      <c r="F8" s="28"/>
    </row>
    <row r="9" spans="1:6" ht="15" customHeight="1" x14ac:dyDescent="0.25">
      <c r="A9" s="9" t="s">
        <v>161</v>
      </c>
      <c r="B9" s="10" t="s">
        <v>162</v>
      </c>
      <c r="C9" s="10" t="s">
        <v>62</v>
      </c>
      <c r="D9" s="17">
        <v>0</v>
      </c>
      <c r="E9" s="12">
        <v>0</v>
      </c>
      <c r="F9" s="28"/>
    </row>
    <row r="10" spans="1:6" ht="15" customHeight="1" x14ac:dyDescent="0.25">
      <c r="A10" s="9" t="s">
        <v>163</v>
      </c>
      <c r="B10" s="10" t="s">
        <v>164</v>
      </c>
      <c r="C10" s="10" t="s">
        <v>165</v>
      </c>
      <c r="D10" s="28" t="s">
        <v>166</v>
      </c>
      <c r="E10" s="12">
        <v>0</v>
      </c>
      <c r="F10" s="28" t="s">
        <v>167</v>
      </c>
    </row>
    <row r="11" spans="1:6" ht="15" customHeight="1" x14ac:dyDescent="0.25">
      <c r="A11" s="9" t="s">
        <v>168</v>
      </c>
      <c r="B11" s="10" t="s">
        <v>169</v>
      </c>
      <c r="C11" s="10" t="s">
        <v>62</v>
      </c>
      <c r="D11" s="28" t="s">
        <v>166</v>
      </c>
      <c r="E11" s="12">
        <v>0</v>
      </c>
      <c r="F11" s="28"/>
    </row>
    <row r="12" spans="1:6" ht="15" customHeight="1" x14ac:dyDescent="0.25">
      <c r="A12" s="9" t="s">
        <v>170</v>
      </c>
      <c r="B12" s="10" t="s">
        <v>171</v>
      </c>
      <c r="C12" s="10" t="s">
        <v>89</v>
      </c>
      <c r="D12" s="28" t="s">
        <v>166</v>
      </c>
      <c r="E12" s="12">
        <v>0</v>
      </c>
      <c r="F12" s="28"/>
    </row>
    <row r="13" spans="1:6" ht="15" customHeight="1" x14ac:dyDescent="0.25">
      <c r="A13" s="9" t="s">
        <v>172</v>
      </c>
      <c r="B13" s="10" t="s">
        <v>173</v>
      </c>
      <c r="C13" s="10" t="s">
        <v>100</v>
      </c>
      <c r="D13" s="28" t="s">
        <v>166</v>
      </c>
      <c r="E13" s="12">
        <v>0</v>
      </c>
      <c r="F13" s="28"/>
    </row>
    <row r="14" spans="1:6" ht="15" customHeight="1" x14ac:dyDescent="0.25">
      <c r="A14" s="9" t="s">
        <v>174</v>
      </c>
      <c r="B14" s="10" t="s">
        <v>175</v>
      </c>
      <c r="C14" s="10" t="s">
        <v>39</v>
      </c>
      <c r="D14" s="28" t="s">
        <v>166</v>
      </c>
      <c r="E14" s="12">
        <v>0</v>
      </c>
      <c r="F14" s="28" t="s">
        <v>176</v>
      </c>
    </row>
    <row r="15" spans="1:6" ht="15" customHeight="1" x14ac:dyDescent="0.25">
      <c r="A15" s="9" t="s">
        <v>177</v>
      </c>
      <c r="B15" s="10" t="s">
        <v>178</v>
      </c>
      <c r="C15" s="10" t="s">
        <v>39</v>
      </c>
      <c r="D15" s="28" t="s">
        <v>166</v>
      </c>
      <c r="E15" s="12">
        <v>0</v>
      </c>
      <c r="F15" s="28" t="s">
        <v>176</v>
      </c>
    </row>
    <row r="17" spans="1:1" ht="15" customHeight="1" x14ac:dyDescent="0.25">
      <c r="A17" s="3" t="s">
        <v>179</v>
      </c>
    </row>
    <row r="18" spans="1:1" ht="15" customHeight="1" x14ac:dyDescent="0.25">
      <c r="A18" s="3" t="s">
        <v>180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tabSelected="1" zoomScale="90" zoomScaleNormal="90" workbookViewId="0">
      <selection activeCell="A18" sqref="A18:B18"/>
    </sheetView>
  </sheetViews>
  <sheetFormatPr defaultColWidth="8.7109375" defaultRowHeight="15" x14ac:dyDescent="0.25"/>
  <cols>
    <col min="1" max="1" width="8" customWidth="1"/>
    <col min="2" max="2" width="46" customWidth="1"/>
    <col min="3" max="4" width="22" customWidth="1"/>
    <col min="5" max="5" width="28.5703125" customWidth="1"/>
  </cols>
  <sheetData>
    <row r="1" spans="1:5" ht="17.25" customHeight="1" x14ac:dyDescent="0.25">
      <c r="A1" s="2" t="s">
        <v>181</v>
      </c>
    </row>
    <row r="2" spans="1:5" ht="15" customHeight="1" x14ac:dyDescent="0.25">
      <c r="A2" s="3" t="s">
        <v>182</v>
      </c>
    </row>
    <row r="4" spans="1:5" ht="31.5" customHeight="1" x14ac:dyDescent="0.25">
      <c r="A4" s="6" t="s">
        <v>13</v>
      </c>
      <c r="B4" s="6" t="s">
        <v>183</v>
      </c>
      <c r="C4" s="6" t="s">
        <v>184</v>
      </c>
      <c r="D4" s="6" t="s">
        <v>185</v>
      </c>
      <c r="E4" s="6" t="s">
        <v>145</v>
      </c>
    </row>
    <row r="5" spans="1:5" ht="15" customHeight="1" x14ac:dyDescent="0.25">
      <c r="A5" s="9" t="s">
        <v>186</v>
      </c>
      <c r="B5" s="10" t="s">
        <v>187</v>
      </c>
      <c r="C5" s="12">
        <v>0</v>
      </c>
      <c r="D5" s="29">
        <v>0</v>
      </c>
      <c r="E5" s="15"/>
    </row>
    <row r="6" spans="1:5" ht="15" customHeight="1" x14ac:dyDescent="0.25">
      <c r="A6" s="9" t="s">
        <v>188</v>
      </c>
      <c r="B6" s="10" t="s">
        <v>189</v>
      </c>
      <c r="C6" s="12">
        <v>0</v>
      </c>
      <c r="D6" s="29">
        <v>0</v>
      </c>
      <c r="E6" s="15"/>
    </row>
    <row r="7" spans="1:5" ht="15" customHeight="1" x14ac:dyDescent="0.25">
      <c r="A7" s="9" t="s">
        <v>190</v>
      </c>
      <c r="B7" s="10" t="s">
        <v>191</v>
      </c>
      <c r="C7" s="12">
        <v>0</v>
      </c>
      <c r="D7" s="29">
        <v>0</v>
      </c>
      <c r="E7" s="15"/>
    </row>
    <row r="8" spans="1:5" ht="15" customHeight="1" x14ac:dyDescent="0.25">
      <c r="A8" s="9" t="s">
        <v>192</v>
      </c>
      <c r="B8" s="10" t="s">
        <v>193</v>
      </c>
      <c r="C8" s="12">
        <v>0</v>
      </c>
      <c r="D8" s="29">
        <v>0</v>
      </c>
      <c r="E8" s="15"/>
    </row>
    <row r="9" spans="1:5" ht="15" customHeight="1" x14ac:dyDescent="0.25">
      <c r="A9" s="9" t="s">
        <v>194</v>
      </c>
      <c r="B9" s="10" t="s">
        <v>195</v>
      </c>
      <c r="C9" s="12">
        <v>0</v>
      </c>
      <c r="D9" s="29">
        <v>0</v>
      </c>
      <c r="E9" s="15"/>
    </row>
    <row r="10" spans="1:5" ht="15" customHeight="1" x14ac:dyDescent="0.25">
      <c r="A10" s="9" t="s">
        <v>196</v>
      </c>
      <c r="B10" s="10" t="s">
        <v>197</v>
      </c>
      <c r="C10" s="12">
        <v>0</v>
      </c>
      <c r="D10" s="29">
        <v>0</v>
      </c>
      <c r="E10" s="15"/>
    </row>
    <row r="11" spans="1:5" ht="15" customHeight="1" x14ac:dyDescent="0.25">
      <c r="A11" s="9" t="s">
        <v>198</v>
      </c>
      <c r="B11" s="10" t="s">
        <v>199</v>
      </c>
      <c r="C11" s="12">
        <v>0</v>
      </c>
      <c r="D11" s="29">
        <v>0</v>
      </c>
      <c r="E11" s="15"/>
    </row>
    <row r="14" spans="1:5" ht="28.5" customHeight="1" x14ac:dyDescent="0.25">
      <c r="A14" s="48" t="s">
        <v>200</v>
      </c>
      <c r="B14" s="48"/>
      <c r="C14" s="48"/>
      <c r="D14" s="48"/>
      <c r="E14" s="38"/>
    </row>
    <row r="15" spans="1:5" ht="39" customHeight="1" x14ac:dyDescent="0.25">
      <c r="A15" s="47" t="s">
        <v>201</v>
      </c>
      <c r="B15" s="47"/>
      <c r="D15" s="3" t="s">
        <v>202</v>
      </c>
      <c r="E15" s="23"/>
    </row>
    <row r="16" spans="1:5" ht="39.75" customHeight="1" x14ac:dyDescent="0.25">
      <c r="A16" s="47" t="s">
        <v>203</v>
      </c>
      <c r="B16" s="47"/>
      <c r="D16" s="3" t="s">
        <v>202</v>
      </c>
      <c r="E16" s="23"/>
    </row>
    <row r="17" spans="1:5" ht="54.75" customHeight="1" x14ac:dyDescent="0.25">
      <c r="A17" s="47" t="s">
        <v>204</v>
      </c>
      <c r="B17" s="47"/>
      <c r="D17" s="3" t="s">
        <v>202</v>
      </c>
      <c r="E17" s="23"/>
    </row>
    <row r="18" spans="1:5" ht="47.25" customHeight="1" x14ac:dyDescent="0.25">
      <c r="A18" s="47" t="s">
        <v>205</v>
      </c>
      <c r="B18" s="47"/>
      <c r="D18" s="3" t="s">
        <v>202</v>
      </c>
      <c r="E18" s="23"/>
    </row>
    <row r="19" spans="1:5" ht="40.5" customHeight="1" x14ac:dyDescent="0.25">
      <c r="A19" s="47" t="s">
        <v>206</v>
      </c>
      <c r="B19" s="47"/>
      <c r="D19" s="3" t="s">
        <v>202</v>
      </c>
      <c r="E19" s="23"/>
    </row>
  </sheetData>
  <mergeCells count="7">
    <mergeCell ref="A19:B19"/>
    <mergeCell ref="A14:B14"/>
    <mergeCell ref="C14:D14"/>
    <mergeCell ref="A15:B15"/>
    <mergeCell ref="A16:B16"/>
    <mergeCell ref="A17:B17"/>
    <mergeCell ref="A18:B18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15"/>
  <sheetViews>
    <sheetView showGridLines="0" topLeftCell="A2" zoomScale="90" zoomScaleNormal="90" workbookViewId="0">
      <selection activeCell="A15" sqref="A15:D15"/>
    </sheetView>
  </sheetViews>
  <sheetFormatPr defaultColWidth="8.7109375" defaultRowHeight="15" x14ac:dyDescent="0.25"/>
  <cols>
    <col min="1" max="1" width="8" customWidth="1"/>
    <col min="2" max="2" width="56" customWidth="1"/>
    <col min="3" max="3" width="24" customWidth="1"/>
    <col min="4" max="4" width="60" customWidth="1"/>
  </cols>
  <sheetData>
    <row r="1" spans="1:4" ht="17.25" customHeight="1" x14ac:dyDescent="0.25">
      <c r="A1" s="2" t="s">
        <v>207</v>
      </c>
    </row>
    <row r="2" spans="1:4" ht="15" customHeight="1" x14ac:dyDescent="0.25">
      <c r="A2" s="56" t="s">
        <v>208</v>
      </c>
      <c r="B2" s="56"/>
      <c r="C2" s="56"/>
      <c r="D2" s="56"/>
    </row>
    <row r="4" spans="1:4" ht="31.5" customHeight="1" x14ac:dyDescent="0.25">
      <c r="A4" s="6" t="s">
        <v>13</v>
      </c>
      <c r="B4" s="6" t="s">
        <v>209</v>
      </c>
      <c r="C4" s="6" t="s">
        <v>17</v>
      </c>
      <c r="D4" s="6" t="s">
        <v>210</v>
      </c>
    </row>
    <row r="5" spans="1:4" ht="15" customHeight="1" x14ac:dyDescent="0.25">
      <c r="A5" s="9" t="s">
        <v>211</v>
      </c>
      <c r="B5" s="10" t="s">
        <v>212</v>
      </c>
      <c r="C5" s="30">
        <f>SUM('2. Pricing Schedule (Core)'!F6:F10)</f>
        <v>0</v>
      </c>
      <c r="D5" s="28" t="s">
        <v>284</v>
      </c>
    </row>
    <row r="6" spans="1:4" ht="15" customHeight="1" x14ac:dyDescent="0.25">
      <c r="A6" s="9" t="s">
        <v>213</v>
      </c>
      <c r="B6" s="10" t="s">
        <v>214</v>
      </c>
      <c r="C6" s="30">
        <f>SUM('2. Pricing Schedule (Core)'!F12:F18)</f>
        <v>0</v>
      </c>
      <c r="D6" s="28" t="s">
        <v>285</v>
      </c>
    </row>
    <row r="7" spans="1:4" ht="15" customHeight="1" x14ac:dyDescent="0.25">
      <c r="A7" s="9" t="s">
        <v>215</v>
      </c>
      <c r="B7" s="10" t="s">
        <v>216</v>
      </c>
      <c r="C7" s="30">
        <f>SUM('2. Pricing Schedule (Core)'!F20:F25)</f>
        <v>0</v>
      </c>
      <c r="D7" s="28" t="s">
        <v>286</v>
      </c>
    </row>
    <row r="8" spans="1:4" ht="15" customHeight="1" x14ac:dyDescent="0.25">
      <c r="A8" s="9" t="s">
        <v>217</v>
      </c>
      <c r="B8" s="10" t="s">
        <v>218</v>
      </c>
      <c r="C8" s="30">
        <f>SUM('2. Pricing Schedule (Core)'!F27:F30)</f>
        <v>0</v>
      </c>
      <c r="D8" s="28" t="s">
        <v>287</v>
      </c>
    </row>
    <row r="9" spans="1:4" ht="15" customHeight="1" x14ac:dyDescent="0.25">
      <c r="A9" s="9" t="s">
        <v>219</v>
      </c>
      <c r="B9" s="10" t="s">
        <v>220</v>
      </c>
      <c r="C9" s="30">
        <f>SUM('2. Pricing Schedule (Core)'!F32:F35)</f>
        <v>0</v>
      </c>
      <c r="D9" s="28" t="s">
        <v>288</v>
      </c>
    </row>
    <row r="10" spans="1:4" ht="15" customHeight="1" x14ac:dyDescent="0.25">
      <c r="A10" s="9" t="s">
        <v>221</v>
      </c>
      <c r="B10" s="10" t="s">
        <v>222</v>
      </c>
      <c r="C10" s="30">
        <f>'3. FX Pricing'!F10</f>
        <v>0</v>
      </c>
      <c r="D10" s="28" t="s">
        <v>281</v>
      </c>
    </row>
    <row r="11" spans="1:4" ht="15" customHeight="1" x14ac:dyDescent="0.25">
      <c r="A11" s="9" t="s">
        <v>223</v>
      </c>
      <c r="B11" s="10" t="s">
        <v>224</v>
      </c>
      <c r="C11" s="30">
        <f>SUM('2. Pricing Schedule (Core)'!F39:F42)</f>
        <v>0</v>
      </c>
      <c r="D11" s="28" t="s">
        <v>289</v>
      </c>
    </row>
    <row r="12" spans="1:4" ht="15" customHeight="1" x14ac:dyDescent="0.25">
      <c r="A12" s="19"/>
      <c r="B12" s="31" t="s">
        <v>225</v>
      </c>
      <c r="C12" s="21">
        <f>SUM(C5:C11)</f>
        <v>0</v>
      </c>
      <c r="D12" s="19"/>
    </row>
    <row r="13" spans="1:4" ht="15" customHeight="1" x14ac:dyDescent="0.25">
      <c r="B13" s="32" t="s">
        <v>226</v>
      </c>
      <c r="C13" s="22" t="str">
        <f>IF(ROUND(C12-'2. Pricing Schedule (Core)'!F44,2)=0,"OK","MISMATCH - INVESTIGATE")</f>
        <v>OK</v>
      </c>
    </row>
    <row r="14" spans="1:4" ht="15" customHeight="1" x14ac:dyDescent="0.25">
      <c r="A14" s="57" t="s">
        <v>227</v>
      </c>
      <c r="B14" s="57"/>
      <c r="C14" s="57"/>
      <c r="D14" s="57"/>
    </row>
    <row r="15" spans="1:4" ht="15" customHeight="1" x14ac:dyDescent="0.25">
      <c r="A15" s="56" t="s">
        <v>228</v>
      </c>
      <c r="B15" s="56"/>
      <c r="C15" s="56"/>
      <c r="D15" s="56"/>
    </row>
  </sheetData>
  <mergeCells count="3">
    <mergeCell ref="A2:D2"/>
    <mergeCell ref="A14:D14"/>
    <mergeCell ref="A15:D15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7"/>
  <sheetViews>
    <sheetView showGridLines="0" topLeftCell="A5" zoomScale="90" zoomScaleNormal="90" workbookViewId="0">
      <selection activeCell="F7" sqref="F7"/>
    </sheetView>
  </sheetViews>
  <sheetFormatPr defaultColWidth="8.7109375" defaultRowHeight="15" x14ac:dyDescent="0.25"/>
  <cols>
    <col min="1" max="1" width="11.5703125" customWidth="1"/>
    <col min="2" max="2" width="34" customWidth="1"/>
    <col min="3" max="4" width="12" customWidth="1"/>
    <col min="5" max="5" width="21.140625" customWidth="1"/>
    <col min="6" max="6" width="47.85546875" customWidth="1"/>
    <col min="7" max="7" width="102.28515625" customWidth="1"/>
  </cols>
  <sheetData>
    <row r="1" spans="1:7" ht="17.25" customHeight="1" x14ac:dyDescent="0.25">
      <c r="A1" s="2" t="s">
        <v>279</v>
      </c>
    </row>
    <row r="2" spans="1:7" ht="15" customHeight="1" x14ac:dyDescent="0.25">
      <c r="A2" s="3"/>
    </row>
    <row r="4" spans="1:7" ht="31.5" customHeight="1" x14ac:dyDescent="0.25">
      <c r="A4" s="6" t="s">
        <v>229</v>
      </c>
      <c r="B4" s="6" t="s">
        <v>230</v>
      </c>
      <c r="C4" s="6" t="s">
        <v>231</v>
      </c>
      <c r="D4" s="6" t="s">
        <v>232</v>
      </c>
      <c r="E4" s="6" t="s">
        <v>255</v>
      </c>
      <c r="F4" s="6" t="s">
        <v>233</v>
      </c>
      <c r="G4" s="6" t="s">
        <v>234</v>
      </c>
    </row>
    <row r="5" spans="1:7" ht="43.5" customHeight="1" x14ac:dyDescent="0.25">
      <c r="A5" s="9">
        <v>1</v>
      </c>
      <c r="B5" s="10" t="s">
        <v>235</v>
      </c>
      <c r="C5" s="33">
        <v>0.25</v>
      </c>
      <c r="D5" s="11">
        <v>250</v>
      </c>
      <c r="E5" s="11">
        <v>125</v>
      </c>
      <c r="F5" s="1" t="s">
        <v>278</v>
      </c>
      <c r="G5" s="14"/>
    </row>
    <row r="6" spans="1:7" ht="43.5" customHeight="1" x14ac:dyDescent="0.25">
      <c r="A6" s="9">
        <v>2</v>
      </c>
      <c r="B6" s="10" t="s">
        <v>236</v>
      </c>
      <c r="C6" s="33">
        <v>0.2</v>
      </c>
      <c r="D6" s="11">
        <v>200</v>
      </c>
      <c r="E6" s="11">
        <v>100</v>
      </c>
      <c r="F6" s="1" t="s">
        <v>278</v>
      </c>
      <c r="G6" s="14"/>
    </row>
    <row r="7" spans="1:7" ht="60.75" customHeight="1" x14ac:dyDescent="0.25">
      <c r="A7" s="9">
        <v>3</v>
      </c>
      <c r="B7" s="10" t="s">
        <v>237</v>
      </c>
      <c r="C7" s="33">
        <v>0.2</v>
      </c>
      <c r="D7" s="11">
        <v>200</v>
      </c>
      <c r="E7" s="11">
        <v>0</v>
      </c>
      <c r="F7" s="1" t="s">
        <v>238</v>
      </c>
      <c r="G7" s="14"/>
    </row>
    <row r="8" spans="1:7" ht="43.5" customHeight="1" x14ac:dyDescent="0.25">
      <c r="A8" s="9">
        <v>4</v>
      </c>
      <c r="B8" s="10" t="s">
        <v>239</v>
      </c>
      <c r="C8" s="33">
        <v>0.15</v>
      </c>
      <c r="D8" s="11">
        <v>150</v>
      </c>
      <c r="E8" s="11">
        <v>75</v>
      </c>
      <c r="F8" s="1" t="s">
        <v>263</v>
      </c>
      <c r="G8" s="14"/>
    </row>
    <row r="9" spans="1:7" ht="43.5" customHeight="1" x14ac:dyDescent="0.25">
      <c r="A9" s="9">
        <v>5</v>
      </c>
      <c r="B9" s="10" t="s">
        <v>240</v>
      </c>
      <c r="C9" s="33">
        <v>0.05</v>
      </c>
      <c r="D9" s="11">
        <v>50</v>
      </c>
      <c r="E9" s="11">
        <v>25</v>
      </c>
      <c r="F9" s="1" t="s">
        <v>241</v>
      </c>
      <c r="G9" s="14"/>
    </row>
    <row r="10" spans="1:7" ht="43.5" customHeight="1" x14ac:dyDescent="0.25">
      <c r="A10" s="9">
        <v>6</v>
      </c>
      <c r="B10" s="10" t="s">
        <v>242</v>
      </c>
      <c r="C10" s="33">
        <v>0.1</v>
      </c>
      <c r="D10" s="11">
        <v>100</v>
      </c>
      <c r="E10" s="11">
        <v>50</v>
      </c>
      <c r="F10" s="1" t="s">
        <v>241</v>
      </c>
      <c r="G10" s="14"/>
    </row>
    <row r="11" spans="1:7" ht="43.5" customHeight="1" x14ac:dyDescent="0.25">
      <c r="A11" s="9">
        <v>7</v>
      </c>
      <c r="B11" s="10" t="s">
        <v>243</v>
      </c>
      <c r="C11" s="33">
        <v>0.05</v>
      </c>
      <c r="D11" s="11">
        <v>50</v>
      </c>
      <c r="E11" s="11">
        <v>25</v>
      </c>
      <c r="F11" s="1" t="s">
        <v>241</v>
      </c>
      <c r="G11" s="14"/>
    </row>
    <row r="12" spans="1:7" ht="15" customHeight="1" x14ac:dyDescent="0.25">
      <c r="A12" s="19"/>
      <c r="B12" s="20" t="s">
        <v>244</v>
      </c>
      <c r="C12" s="34">
        <f>SUM(C5:C11)</f>
        <v>1</v>
      </c>
      <c r="D12" s="35">
        <f>SUM(D5:D11)</f>
        <v>1000</v>
      </c>
      <c r="E12" s="19"/>
      <c r="F12" s="19"/>
      <c r="G12" s="19"/>
    </row>
    <row r="15" spans="1:7" ht="15" customHeight="1" x14ac:dyDescent="0.25">
      <c r="A15" s="4" t="s">
        <v>280</v>
      </c>
      <c r="B15" s="4"/>
      <c r="C15" s="4"/>
      <c r="D15" s="4"/>
      <c r="E15" s="4"/>
      <c r="F15" s="4"/>
      <c r="G15" s="4"/>
    </row>
    <row r="16" spans="1:7" ht="31.5" customHeight="1" x14ac:dyDescent="0.25">
      <c r="A16" s="6" t="s">
        <v>245</v>
      </c>
      <c r="B16" s="6" t="s">
        <v>246</v>
      </c>
      <c r="C16" s="49" t="s">
        <v>247</v>
      </c>
      <c r="D16" s="50"/>
      <c r="E16" s="50"/>
      <c r="F16" s="50"/>
      <c r="G16" s="51"/>
    </row>
    <row r="17" spans="1:7" ht="30" customHeight="1" x14ac:dyDescent="0.25">
      <c r="A17" s="40" t="s">
        <v>266</v>
      </c>
      <c r="B17" s="41" t="s">
        <v>271</v>
      </c>
      <c r="C17" s="54" t="s">
        <v>273</v>
      </c>
      <c r="D17" s="55"/>
      <c r="E17" s="55"/>
      <c r="F17" s="55"/>
      <c r="G17" s="55"/>
    </row>
    <row r="18" spans="1:7" ht="30" customHeight="1" x14ac:dyDescent="0.25">
      <c r="A18" s="40" t="s">
        <v>267</v>
      </c>
      <c r="B18" s="39" t="s">
        <v>248</v>
      </c>
      <c r="C18" s="54" t="s">
        <v>274</v>
      </c>
      <c r="D18" s="55"/>
      <c r="E18" s="55"/>
      <c r="F18" s="55"/>
      <c r="G18" s="55"/>
    </row>
    <row r="19" spans="1:7" ht="30" customHeight="1" x14ac:dyDescent="0.25">
      <c r="A19" s="40" t="s">
        <v>268</v>
      </c>
      <c r="B19" s="41" t="s">
        <v>272</v>
      </c>
      <c r="C19" s="55" t="s">
        <v>275</v>
      </c>
      <c r="D19" s="55"/>
      <c r="E19" s="55"/>
      <c r="F19" s="55"/>
      <c r="G19" s="55"/>
    </row>
    <row r="20" spans="1:7" ht="30" customHeight="1" x14ac:dyDescent="0.25">
      <c r="A20" s="40" t="s">
        <v>269</v>
      </c>
      <c r="B20" s="39" t="s">
        <v>249</v>
      </c>
      <c r="C20" s="54" t="s">
        <v>276</v>
      </c>
      <c r="D20" s="55"/>
      <c r="E20" s="55"/>
      <c r="F20" s="55"/>
      <c r="G20" s="55"/>
    </row>
    <row r="21" spans="1:7" ht="30" customHeight="1" x14ac:dyDescent="0.25">
      <c r="A21" s="40" t="s">
        <v>270</v>
      </c>
      <c r="B21" s="39" t="s">
        <v>250</v>
      </c>
      <c r="C21" s="55" t="s">
        <v>277</v>
      </c>
      <c r="D21" s="55"/>
      <c r="E21" s="55"/>
      <c r="F21" s="55"/>
      <c r="G21" s="55"/>
    </row>
    <row r="22" spans="1:7" ht="30" customHeight="1" x14ac:dyDescent="0.25">
      <c r="A22" s="40" t="s">
        <v>265</v>
      </c>
      <c r="B22" s="9" t="s">
        <v>251</v>
      </c>
      <c r="C22" s="54" t="s">
        <v>264</v>
      </c>
      <c r="D22" s="55"/>
      <c r="E22" s="55"/>
      <c r="F22" s="55"/>
      <c r="G22" s="55"/>
    </row>
    <row r="23" spans="1:7" ht="15" customHeight="1" x14ac:dyDescent="0.25">
      <c r="A23" s="3" t="s">
        <v>252</v>
      </c>
    </row>
    <row r="25" spans="1:7" ht="15" customHeight="1" x14ac:dyDescent="0.25">
      <c r="A25" s="52" t="s">
        <v>253</v>
      </c>
      <c r="B25" s="52"/>
      <c r="C25" s="52"/>
      <c r="D25" s="52"/>
    </row>
    <row r="26" spans="1:7" ht="56.25" customHeight="1" x14ac:dyDescent="0.25">
      <c r="A26" s="47" t="s">
        <v>254</v>
      </c>
      <c r="B26" s="47"/>
      <c r="C26" s="47"/>
      <c r="D26" s="47"/>
    </row>
    <row r="27" spans="1:7" ht="39.75" customHeight="1" x14ac:dyDescent="0.25">
      <c r="A27" s="47" t="s">
        <v>262</v>
      </c>
      <c r="B27" s="47"/>
      <c r="C27" s="47"/>
      <c r="D27" s="47"/>
    </row>
    <row r="28" spans="1:7" ht="38.25" customHeight="1" x14ac:dyDescent="0.25">
      <c r="A28" s="47"/>
      <c r="B28" s="47"/>
      <c r="C28" s="47"/>
      <c r="D28" s="47"/>
    </row>
    <row r="30" spans="1:7" ht="15" customHeight="1" x14ac:dyDescent="0.25">
      <c r="A30" s="53"/>
      <c r="B30" s="53"/>
      <c r="C30" s="53"/>
      <c r="D30" s="53"/>
    </row>
    <row r="31" spans="1:7" ht="63.75" customHeight="1" x14ac:dyDescent="0.25">
      <c r="A31" s="47"/>
      <c r="B31" s="47"/>
      <c r="C31" s="47"/>
      <c r="D31" s="47"/>
    </row>
    <row r="32" spans="1:7" ht="59.25" customHeight="1" x14ac:dyDescent="0.25">
      <c r="A32" s="47"/>
      <c r="B32" s="47"/>
      <c r="C32" s="47"/>
      <c r="D32" s="47"/>
    </row>
    <row r="33" spans="1:4" ht="48" customHeight="1" x14ac:dyDescent="0.25">
      <c r="A33" s="47"/>
      <c r="B33" s="47"/>
      <c r="C33" s="47"/>
      <c r="D33" s="47"/>
    </row>
    <row r="34" spans="1:4" ht="45.75" customHeight="1" x14ac:dyDescent="0.25">
      <c r="A34" s="47"/>
      <c r="B34" s="47"/>
      <c r="C34" s="47"/>
      <c r="D34" s="47"/>
    </row>
    <row r="35" spans="1:4" ht="96" customHeight="1" x14ac:dyDescent="0.25">
      <c r="A35" s="47"/>
      <c r="B35" s="47"/>
      <c r="C35" s="47"/>
      <c r="D35" s="47"/>
    </row>
    <row r="36" spans="1:4" ht="54.75" customHeight="1" x14ac:dyDescent="0.25">
      <c r="A36" s="47"/>
      <c r="B36" s="47"/>
      <c r="C36" s="47"/>
      <c r="D36" s="47"/>
    </row>
    <row r="37" spans="1:4" ht="75.75" customHeight="1" x14ac:dyDescent="0.25">
      <c r="A37" s="47"/>
      <c r="B37" s="47"/>
      <c r="C37" s="47"/>
      <c r="D37" s="47"/>
    </row>
  </sheetData>
  <mergeCells count="19">
    <mergeCell ref="A36:D36"/>
    <mergeCell ref="A37:D37"/>
    <mergeCell ref="A35:D35"/>
    <mergeCell ref="C16:G16"/>
    <mergeCell ref="A31:D31"/>
    <mergeCell ref="A32:D32"/>
    <mergeCell ref="A33:D33"/>
    <mergeCell ref="A34:D34"/>
    <mergeCell ref="A25:D25"/>
    <mergeCell ref="A26:D26"/>
    <mergeCell ref="A27:D27"/>
    <mergeCell ref="A30:D30"/>
    <mergeCell ref="A28:D28"/>
    <mergeCell ref="C22:G22"/>
    <mergeCell ref="C17:G17"/>
    <mergeCell ref="C18:G18"/>
    <mergeCell ref="C19:G19"/>
    <mergeCell ref="C20:G20"/>
    <mergeCell ref="C21:G2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DBA2561CBCFFF646BE98C9C8B1CED06E" ma:contentTypeVersion="109" ma:contentTypeDescription="" ma:contentTypeScope="" ma:versionID="3fb3a2debb0b396b4ae7e1ea6321641b">
  <xsd:schema xmlns:xsd="http://www.w3.org/2001/XMLSchema" xmlns:xs="http://www.w3.org/2001/XMLSchema" xmlns:p="http://schemas.microsoft.com/office/2006/metadata/properties" xmlns:ns2="f132b6c8-5ef6-44b3-86e1-4ff483b6863f" targetNamespace="http://schemas.microsoft.com/office/2006/metadata/properties" ma:root="true" ma:fieldsID="996c56ee349f59b75b1caa445b92de99" ns2:_="">
    <xsd:import namespace="f132b6c8-5ef6-44b3-86e1-4ff483b6863f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2b6c8-5ef6-44b3-86e1-4ff483b6863f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e6425547-2d25-41dc-827e-f738c93f0518}" ma:internalName="TaxCatchAll" ma:showField="CatchAllData" ma:web="f132b6c8-5ef6-44b3-86e1-4ff483b68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6425547-2d25-41dc-827e-f738c93f0518}" ma:internalName="TaxCatchAllLabel" ma:readOnly="true" ma:showField="CatchAllDataLabel" ma:web="f132b6c8-5ef6-44b3-86e1-4ff483b68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70|4fd120fc-bf4c-4f68-90ea-6657102a6097" ma:fieldId="{11f8bb48-43d6-459a-8b80-9123185593c7}" ma:sspId="ff3b73e7-cf02-4874-8992-bbaa5cb75c0e" ma:termSetId="600b8939-7cb4-4777-8ad9-590444536b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ff3b73e7-cf02-4874-8992-bbaa5cb75c0e" ma:termSetId="5c147dc8-ed67-425d-8d9e-a582bf53cd3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ff3b73e7-cf02-4874-8992-bbaa5cb75c0e" ma:termSetId="0cc3dffd-7c34-4af8-b399-291d92482f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71b83c0a-bfd8-4cce-9d8c-cf61af594063" ma:fieldId="{6bbd3faf-a5ab-4e5e-b8a6-a5e099cef439}" ma:sspId="ff3b73e7-cf02-4874-8992-bbaa5cb75c0e" ma:termSetId="279664f5-3df5-4b10-8b17-16a23eb277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ff3b73e7-cf02-4874-8992-bbaa5cb75c0e" ma:termSetId="0cc3dffd-7c34-4af8-b399-291d92482f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02c691f3efa402dab5cbaa8c240a9e7 xmlns="f132b6c8-5ef6-44b3-86e1-4ff483b686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Establishment</TermName>
          <TermId xmlns="http://schemas.microsoft.com/office/infopath/2007/PartnerControls">e88646d6-f8f3-456b-8f39-0c9a94dfaf48</TermId>
        </TermInfo>
      </Terms>
    </m02c691f3efa402dab5cbaa8c240a9e7>
    <eDocs_eFileName xmlns="f132b6c8-5ef6-44b3-86e1-4ff483b6863f">DJE070-001-2025</eDocs_eFileName>
    <fbaa881fc4ae443f9fdafbdd527793df xmlns="f132b6c8-5ef6-44b3-86e1-4ff483b6863f">
      <Terms xmlns="http://schemas.microsoft.com/office/infopath/2007/PartnerControls"/>
    </fbaa881fc4ae443f9fdafbdd527793df>
    <eDocs_FileStatus xmlns="f132b6c8-5ef6-44b3-86e1-4ff483b6863f">Live</eDocs_FileStatus>
    <mbbd3fafa5ab4e5eb8a6a5e099cef439 xmlns="f132b6c8-5ef6-44b3-86e1-4ff483b686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71b83c0a-bfd8-4cce-9d8c-cf61af594063</TermId>
        </TermInfo>
      </Terms>
    </mbbd3fafa5ab4e5eb8a6a5e099cef439>
    <_vti_ItemDeclaredRecord xmlns="f132b6c8-5ef6-44b3-86e1-4ff483b6863f" xsi:nil="true"/>
    <h1f8bb4843d6459a8b809123185593c7 xmlns="f132b6c8-5ef6-44b3-86e1-4ff483b686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070</TermName>
          <TermId xmlns="http://schemas.microsoft.com/office/infopath/2007/PartnerControls">4fd120fc-bf4c-4f68-90ea-6657102a6097</TermId>
        </TermInfo>
      </Terms>
    </h1f8bb4843d6459a8b809123185593c7>
    <TaxCatchAll xmlns="f132b6c8-5ef6-44b3-86e1-4ff483b6863f">
      <Value>4</Value>
      <Value>3</Value>
      <Value>2</Value>
      <Value>1</Value>
    </TaxCatchAll>
    <nb1b8a72855341e18dd75ce464e281f2 xmlns="f132b6c8-5ef6-44b3-86e1-4ff483b686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991dac11-3201-4712-99f2-33c4e0855129</TermId>
        </TermInfo>
      </Terms>
    </nb1b8a72855341e18dd75ce464e281f2>
  </documentManagement>
</p:properties>
</file>

<file path=customXml/itemProps1.xml><?xml version="1.0" encoding="utf-8"?>
<ds:datastoreItem xmlns:ds="http://schemas.openxmlformats.org/officeDocument/2006/customXml" ds:itemID="{4F692B88-3121-48B8-9E71-071279105C71}"/>
</file>

<file path=customXml/itemProps2.xml><?xml version="1.0" encoding="utf-8"?>
<ds:datastoreItem xmlns:ds="http://schemas.openxmlformats.org/officeDocument/2006/customXml" ds:itemID="{C28AF9FA-63E7-4D04-8944-D0FAC2067DB7}"/>
</file>

<file path=customXml/itemProps3.xml><?xml version="1.0" encoding="utf-8"?>
<ds:datastoreItem xmlns:ds="http://schemas.openxmlformats.org/officeDocument/2006/customXml" ds:itemID="{4B0C4401-D3D3-4326-85B2-92A1CE3371A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Instructions</vt:lpstr>
      <vt:lpstr>2. Pricing Schedule (Core)</vt:lpstr>
      <vt:lpstr>3. FX Pricing</vt:lpstr>
      <vt:lpstr>4. Card (Held Rates)</vt:lpstr>
      <vt:lpstr>5. Rate Card &amp; Terms</vt:lpstr>
      <vt:lpstr>6. Evaluated Cost Summary</vt:lpstr>
      <vt:lpstr>7. Scoring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2026-08-26T07:08:15Z</dcterms:created>
  <dcterms:modified xsi:type="dcterms:W3CDTF">2026-08-27T11:35:38Z</dcterms:modified>
  <dc:languag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0x0101000BC94875665D404BB1351B53C41FD2C000DBA2561CBCFFF646BE98C9C8B1CED06E</vt:lpwstr>
  </property>
  <property fmtid="{D5CDD505-2E9C-101B-9397-08002B2CF9AE}" pid="3" name="eDocs_SecurityClassification">
    <vt:lpwstr>4;#Internal|71b83c0a-bfd8-4cce-9d8c-cf61af594063</vt:lpwstr>
  </property>
  <property fmtid="{D5CDD505-2E9C-101B-9397-08002B2CF9AE}" pid="4" name="eDocs_Series">
    <vt:lpwstr>1;#070|4fd120fc-bf4c-4f68-90ea-6657102a6097</vt:lpwstr>
  </property>
  <property fmtid="{D5CDD505-2E9C-101B-9397-08002B2CF9AE}" pid="5" name="ge25f6a3ef6f42d4865685f2a74bf8c7">
    <vt:lpwstr/>
  </property>
  <property fmtid="{D5CDD505-2E9C-101B-9397-08002B2CF9AE}" pid="6" name="eDocs_Year">
    <vt:lpwstr>2;#2025|991dac11-3201-4712-99f2-33c4e0855129</vt:lpwstr>
  </property>
  <property fmtid="{D5CDD505-2E9C-101B-9397-08002B2CF9AE}" pid="7" name="eDocs_FileTopics">
    <vt:lpwstr>3;#Establishment|e88646d6-f8f3-456b-8f39-0c9a94dfaf48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