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rcd.cloud.gov.ie/apps/eDocs/S/GAE041/Files/GAE041-001-2026/Soláthar/03. IAT/"/>
    </mc:Choice>
  </mc:AlternateContent>
  <xr:revisionPtr revIDLastSave="0" documentId="13_ncr:20000001_{894CFF1C-B427-424B-9874-FE95E6C2B927}" xr6:coauthVersionLast="47" xr6:coauthVersionMax="47" xr10:uidLastSave="{00000000-0000-0000-0000-000000000000}"/>
  <bookViews>
    <workbookView xWindow="-110" yWindow="-110" windowWidth="19420" windowHeight="11500" tabRatio="804" firstSheet="2" activeTab="8" xr2:uid="{00000000-000D-0000-FFFF-FFFF00000000}"/>
  </bookViews>
  <sheets>
    <sheet name="Overview" sheetId="1" r:id="rId1"/>
    <sheet name="Maximum Subsidy Claims Summary " sheetId="3" r:id="rId2"/>
    <sheet name="Forecast Instructions" sheetId="2" r:id="rId3"/>
    <sheet name="Option 1" sheetId="6" r:id="rId4"/>
    <sheet name="Option 2" sheetId="7" r:id="rId5"/>
    <sheet name="Option 3" sheetId="8" r:id="rId6"/>
    <sheet name="Option 4" sheetId="9" r:id="rId7"/>
    <sheet name="Option 5" sheetId="12" r:id="rId8"/>
    <sheet name="Example Evaluation" sheetId="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5" l="1"/>
  <c r="I50" i="5" s="1"/>
  <c r="H49" i="5"/>
  <c r="H50" i="5" s="1"/>
  <c r="G49" i="5"/>
  <c r="G50" i="5" s="1"/>
  <c r="I40" i="5"/>
  <c r="I41" i="5" s="1"/>
  <c r="H40" i="5"/>
  <c r="H41" i="5" s="1"/>
  <c r="G40" i="5"/>
  <c r="G41" i="5" s="1"/>
  <c r="I31" i="5"/>
  <c r="I32" i="5" s="1"/>
  <c r="H31" i="5"/>
  <c r="H32" i="5" s="1"/>
  <c r="G31" i="5"/>
  <c r="G32" i="5" s="1"/>
  <c r="I22" i="5"/>
  <c r="I23" i="5" s="1"/>
  <c r="H22" i="5"/>
  <c r="H23" i="5" s="1"/>
  <c r="G22" i="5"/>
  <c r="G23" i="5" s="1"/>
  <c r="I13" i="5"/>
  <c r="I14" i="5" s="1"/>
  <c r="H13" i="5"/>
  <c r="H14" i="5" s="1"/>
  <c r="G13" i="5"/>
  <c r="G14" i="5" s="1"/>
  <c r="G19" i="5"/>
  <c r="I37" i="5"/>
  <c r="H37" i="5"/>
  <c r="G37" i="5"/>
  <c r="I28" i="5"/>
  <c r="H28" i="5"/>
  <c r="G28" i="5"/>
  <c r="H19" i="5"/>
  <c r="I19" i="5"/>
  <c r="I45" i="5"/>
  <c r="G45" i="5"/>
  <c r="H45" i="5"/>
  <c r="H56" i="5" l="1"/>
  <c r="F18" i="5"/>
  <c r="F36" i="5"/>
  <c r="F45" i="5"/>
  <c r="F27" i="5"/>
  <c r="I56" i="5" l="1"/>
  <c r="G56" i="5"/>
  <c r="F9" i="5" l="1"/>
</calcChain>
</file>

<file path=xl/sharedStrings.xml><?xml version="1.0" encoding="utf-8"?>
<sst xmlns="http://schemas.openxmlformats.org/spreadsheetml/2006/main" count="163" uniqueCount="87">
  <si>
    <t>Tenderer's forecast</t>
  </si>
  <si>
    <t xml:space="preserve">Maximum Subsidy Claims Summary </t>
  </si>
  <si>
    <t xml:space="preserve">Commercial Scoring </t>
  </si>
  <si>
    <t>Q </t>
  </si>
  <si>
    <t>Weighting</t>
  </si>
  <si>
    <t> 1</t>
  </si>
  <si>
    <t>Year One Subsidy Request</t>
  </si>
  <si>
    <t> 2</t>
  </si>
  <si>
    <t>Year Two (scored in relation to year 1)</t>
  </si>
  <si>
    <t> 3</t>
  </si>
  <si>
    <t>Year Three (scored in relation to year 2)</t>
  </si>
  <si>
    <t> 4</t>
  </si>
  <si>
    <t>Year Four (scored in relation to year 3)</t>
  </si>
  <si>
    <t>Total Combined Four-Year Price estimate</t>
  </si>
  <si>
    <t>Total Price weighting</t>
  </si>
  <si>
    <t>Instructions</t>
  </si>
  <si>
    <t>Example Evaluation</t>
  </si>
  <si>
    <t>Tenderer A</t>
  </si>
  <si>
    <t>Tenderer B</t>
  </si>
  <si>
    <t>Tenderer C</t>
  </si>
  <si>
    <t>Year</t>
  </si>
  <si>
    <t xml:space="preserve">Yr 1 </t>
  </si>
  <si>
    <t>Yr 2</t>
  </si>
  <si>
    <t>Tenderer</t>
  </si>
  <si>
    <t>Weighted score</t>
  </si>
  <si>
    <t>LCNSC</t>
  </si>
  <si>
    <t>TP</t>
  </si>
  <si>
    <r>
      <rPr>
        <b/>
        <sz val="11"/>
        <color theme="1"/>
        <rFont val="Calibri"/>
        <family val="2"/>
        <scheme val="minor"/>
      </rPr>
      <t xml:space="preserve">
Maximum Subsidy Claims Summary </t>
    </r>
    <r>
      <rPr>
        <sz val="11"/>
        <color theme="1"/>
        <rFont val="Calibri"/>
        <family val="2"/>
        <scheme val="minor"/>
      </rPr>
      <t xml:space="preserve">
Tenderers maximum subsidy requests should be laid out for each flight option being Tendered for, using the  summarising tables. These figure should be based on your most realistic expectations of Subsidy Claims over the life of the Contract.
An example of how this shall be evaluated is contained in the tab </t>
    </r>
    <r>
      <rPr>
        <b/>
        <sz val="11"/>
        <color theme="1"/>
        <rFont val="Calibri"/>
        <family val="2"/>
        <scheme val="minor"/>
      </rPr>
      <t>Example Evaluation</t>
    </r>
    <r>
      <rPr>
        <sz val="11"/>
        <color theme="1"/>
        <rFont val="Calibri"/>
        <family val="2"/>
        <scheme val="minor"/>
      </rPr>
      <t xml:space="preserve">
</t>
    </r>
  </si>
  <si>
    <t>Spreadsheets with explanatory notes</t>
  </si>
  <si>
    <t>Supplementary worksheets permitted</t>
  </si>
  <si>
    <t>Baselines for future review</t>
  </si>
  <si>
    <t>Tenderers' Forecasts of Income and Expenditure should be laid out as a separate spreadsheet with explanatory notes in separate worksheets for each Option tendered (tabs included below).</t>
  </si>
  <si>
    <t>Total</t>
  </si>
  <si>
    <t xml:space="preserve">Mandate &amp; Extra Seating </t>
  </si>
  <si>
    <t>Year 1</t>
  </si>
  <si>
    <t>Year 2</t>
  </si>
  <si>
    <t>Year 3</t>
  </si>
  <si>
    <t>Year 4</t>
  </si>
  <si>
    <t>Option 1</t>
  </si>
  <si>
    <t>Option 2</t>
  </si>
  <si>
    <t>Option 3</t>
  </si>
  <si>
    <t>Option 4</t>
  </si>
  <si>
    <t>Option 5</t>
  </si>
  <si>
    <t>Inis Mór</t>
  </si>
  <si>
    <t xml:space="preserve">The core mandated capacity (both directions combined) required to meet these two destinations is </t>
  </si>
  <si>
    <t>Please note this only refers to the capacity between Aerfort Chonamara and the islands, and does not include any capacity on any inter island flights</t>
  </si>
  <si>
    <t>Additional Capacity Options</t>
  </si>
  <si>
    <t>Additional Seats</t>
  </si>
  <si>
    <t>Option2</t>
  </si>
  <si>
    <t>Option3</t>
  </si>
  <si>
    <t>Option4</t>
  </si>
  <si>
    <t>Option5</t>
  </si>
  <si>
    <t>Tenderers are required to provide a cost for a range of additional capacity on the island routes according to the following five options</t>
  </si>
  <si>
    <t>Tenderers can also include supplementary worksheets on issues such as fuel pricing,  airport pricing as convenient.</t>
  </si>
  <si>
    <t>The aim is that these spreadsheets can be used for future reviews and to guide decision-making on flexing the service and on monitoring elements such as the fuel price  and subsidy reduction incentive scheme.</t>
  </si>
  <si>
    <t>Subsidy Request Justification</t>
  </si>
  <si>
    <t xml:space="preserve"> </t>
  </si>
  <si>
    <t>Please note that subsidy requests are evaluated partly against comparison with previous year.  Year on year reductions are scored positively.  Total subsidy request is also evaluated.   This reflects the Department's desire that subsidy is progressively reduced as route development initiatives bear fruit.</t>
  </si>
  <si>
    <t xml:space="preserve">Subsidy Request Evaluations </t>
  </si>
  <si>
    <t>Element</t>
  </si>
  <si>
    <t>Yr 3</t>
  </si>
  <si>
    <t>Yr 4</t>
  </si>
  <si>
    <t>Final Tally</t>
  </si>
  <si>
    <t>Element Scores added together</t>
  </si>
  <si>
    <t xml:space="preserve">Maximum Subsidy Claims Evaluation Summary </t>
  </si>
  <si>
    <t>Yr on Yr reduction</t>
  </si>
  <si>
    <t>With weighting</t>
  </si>
  <si>
    <t>Total Ranks</t>
  </si>
  <si>
    <t>Relative Ranking</t>
  </si>
  <si>
    <t>Total Four Year Cost</t>
  </si>
  <si>
    <t>which represents 445 against 1000 quality weighting points</t>
  </si>
  <si>
    <t>In this example Tenderer B scores highest in terms of pricing.  However sometimes Tenderer A  score highest on a specific year if they reduce cost by the most.   Tenderer C also stays the course by reducing cost consistently and having the second best four year total.  C is also penalised for increasing the subsidy request in Year 2.  Both A &amp; C are penalised by the total four year final tally (and year 1 opening bid) which B scores highest on. This score then will be fed into the combined scoring including the Qualitiative Assesment which is weighted 1000/450 against this price assessment.  So aim is not opnly to have competitive total four year cost with sharp opening year, but also achieve reduction year on year.</t>
  </si>
  <si>
    <t>see Evaluation Summary table</t>
  </si>
  <si>
    <t xml:space="preserve">Example Evaluation
This  example is based on a simplified tender competition with scores allocated for year 1 - Year 4 and also for total subsidy request according to table below. Prices are fictional for illustrative purpoes only.  Do note how year on year reductions are rewarded, and increases penalised. 
LCNSC = Lowest Calculated Net Subsidy Cost price 
TP = Tenderer Subsidy Price </t>
  </si>
  <si>
    <t xml:space="preserve">Tenderers maximum subsidy requests should be laid out for each flight option being tendered for using the summarising table.
Please completethe options in Table below and also transcribe this completed summary table into your word processed submission.  </t>
  </si>
  <si>
    <t xml:space="preserve">Maximum Subsidy Request Evaluations </t>
  </si>
  <si>
    <t>Maximum Subsidy Requested</t>
  </si>
  <si>
    <r>
      <rPr>
        <b/>
        <sz val="11"/>
        <color theme="1"/>
        <rFont val="Calibri"/>
        <family val="2"/>
        <scheme val="minor"/>
      </rPr>
      <t xml:space="preserve">
Forecasts of Income and Expense </t>
    </r>
    <r>
      <rPr>
        <sz val="11"/>
        <color theme="1"/>
        <rFont val="Calibri"/>
        <family val="2"/>
        <scheme val="minor"/>
      </rPr>
      <t xml:space="preserve">
Tenderers are required to provide a four year financial forecast for </t>
    </r>
    <r>
      <rPr>
        <b/>
        <sz val="11"/>
        <color theme="1"/>
        <rFont val="Calibri"/>
        <family val="2"/>
        <scheme val="minor"/>
      </rPr>
      <t>each Flight option</t>
    </r>
    <r>
      <rPr>
        <sz val="11"/>
        <color theme="1"/>
        <rFont val="Calibri"/>
        <family val="2"/>
        <scheme val="minor"/>
      </rPr>
      <t xml:space="preserve"> being tendered for. As a minimum, they must show their workings and details for the following key items:
</t>
    </r>
    <r>
      <rPr>
        <u/>
        <sz val="11"/>
        <color theme="1"/>
        <rFont val="Calibri"/>
        <family val="2"/>
        <scheme val="minor"/>
      </rPr>
      <t>Costs</t>
    </r>
    <r>
      <rPr>
        <sz val="11"/>
        <color theme="1"/>
        <rFont val="Calibri"/>
        <family val="2"/>
        <scheme val="minor"/>
      </rPr>
      <t xml:space="preserve">
Air operation costs  - divided into broken-down fixed and variable cost categories
Fuel burn rate per rotation  -  itemised separately 
Marketing/Route Development costs - itemised separately
</t>
    </r>
    <r>
      <rPr>
        <u/>
        <sz val="11"/>
        <color theme="1"/>
        <rFont val="Calibri"/>
        <family val="2"/>
        <scheme val="minor"/>
      </rPr>
      <t>Income</t>
    </r>
    <r>
      <rPr>
        <sz val="11"/>
        <color theme="1"/>
        <rFont val="Calibri"/>
        <family val="2"/>
        <scheme val="minor"/>
      </rPr>
      <t xml:space="preserve">
Pax Nos Forecasts and average yield forecasts (8% project profit is permitted in calculations of subsidy request)
Please refer to the "Forecasts Instructions" tab for more detail
Please Note: Tenders are also required to provide supporting commentary in their worksheets and by completing  the </t>
    </r>
    <r>
      <rPr>
        <b/>
        <sz val="11"/>
        <color theme="1"/>
        <rFont val="Calibri"/>
        <family val="2"/>
        <scheme val="minor"/>
      </rPr>
      <t>Forecasts Explanation &amp; Commentary</t>
    </r>
    <r>
      <rPr>
        <sz val="11"/>
        <color theme="1"/>
        <rFont val="Calibri"/>
        <family val="2"/>
        <scheme val="minor"/>
      </rPr>
      <t xml:space="preserve"> </t>
    </r>
    <r>
      <rPr>
        <b/>
        <sz val="11"/>
        <color theme="1"/>
        <rFont val="Calibri"/>
        <family val="2"/>
        <scheme val="minor"/>
      </rPr>
      <t>Overview</t>
    </r>
    <r>
      <rPr>
        <sz val="11"/>
        <color theme="1"/>
        <rFont val="Calibri"/>
        <family val="2"/>
        <scheme val="minor"/>
      </rPr>
      <t xml:space="preserve"> in the word processed submission. 
</t>
    </r>
  </si>
  <si>
    <t>Please create your own (ideally consistent design) spreadsheet for each option and enter in relevant worktab</t>
  </si>
  <si>
    <t>17,784 seats per annum</t>
  </si>
  <si>
    <t xml:space="preserve">13,104 seats per annum </t>
  </si>
  <si>
    <t>46,386 seats per annum</t>
  </si>
  <si>
    <t>42,786 seats per annum</t>
  </si>
  <si>
    <t>37,386 seats per annum</t>
  </si>
  <si>
    <t>35,586 seats per annum</t>
  </si>
  <si>
    <t>33,786 seats per annum</t>
  </si>
  <si>
    <t xml:space="preserve">Inis Meáin – Inis Oírr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</si>
</sst>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809]#,##0"/>
    <numFmt numFmtId="165" formatCode="#,##0.0"/>
  </numFmts>
  <fonts count="27" x14ac:knownFonts="1">
    <font>
      <sz val="11"/>
      <color theme="1"/>
      <name val="Calibri"/>
      <family val="2"/>
      <scheme val="minor"/>
    </font>
    <font>
      <b/>
      <sz val="11"/>
      <color theme="1"/>
      <name val="Calibri"/>
      <family val="2"/>
      <scheme val="minor"/>
    </font>
    <font>
      <b/>
      <sz val="12"/>
      <color theme="1"/>
      <name val="Calibri"/>
      <family val="2"/>
      <scheme val="minor"/>
    </font>
    <font>
      <b/>
      <sz val="13"/>
      <color theme="1"/>
      <name val="Calibri Light"/>
      <family val="2"/>
    </font>
    <font>
      <sz val="11"/>
      <color rgb="FF000000"/>
      <name val="Calibri"/>
      <family val="2"/>
      <scheme val="minor"/>
    </font>
    <font>
      <b/>
      <sz val="12"/>
      <color rgb="FFFF0000"/>
      <name val="Calibri"/>
      <family val="2"/>
      <scheme val="minor"/>
    </font>
    <font>
      <b/>
      <sz val="16"/>
      <color theme="1"/>
      <name val="Calibri"/>
      <family val="2"/>
      <scheme val="minor"/>
    </font>
    <font>
      <b/>
      <sz val="11"/>
      <color rgb="FF000000"/>
      <name val="Arial"/>
      <family val="2"/>
    </font>
    <font>
      <sz val="11"/>
      <color rgb="FF000000"/>
      <name val="Arial"/>
      <family val="2"/>
    </font>
    <font>
      <u/>
      <sz val="11"/>
      <color theme="1"/>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i/>
      <sz val="11"/>
      <color rgb="FF000000"/>
      <name val="Calibri"/>
      <family val="2"/>
      <scheme val="minor"/>
    </font>
    <font>
      <b/>
      <sz val="14"/>
      <color theme="0"/>
      <name val="Calibri"/>
      <family val="2"/>
      <scheme val="minor"/>
    </font>
    <font>
      <b/>
      <sz val="18"/>
      <color theme="1"/>
      <name val="Calibri"/>
      <family val="2"/>
      <scheme val="minor"/>
    </font>
    <font>
      <b/>
      <sz val="9"/>
      <color theme="0"/>
      <name val="Calibri"/>
      <family val="2"/>
      <scheme val="minor"/>
    </font>
    <font>
      <b/>
      <sz val="9"/>
      <color rgb="FF000000"/>
      <name val="Arial"/>
      <family val="2"/>
    </font>
    <font>
      <sz val="9"/>
      <color rgb="FF000000"/>
      <name val="Arial"/>
      <family val="2"/>
    </font>
    <font>
      <b/>
      <sz val="9"/>
      <color theme="0"/>
      <name val="Arial"/>
      <family val="2"/>
    </font>
    <font>
      <sz val="9"/>
      <color theme="0"/>
      <name val="Arial"/>
      <family val="2"/>
    </font>
    <font>
      <sz val="12"/>
      <color theme="0"/>
      <name val="Calibri"/>
      <family val="2"/>
      <scheme val="minor"/>
    </font>
    <font>
      <sz val="14"/>
      <color theme="0"/>
      <name val="Calibri"/>
      <family val="2"/>
      <scheme val="minor"/>
    </font>
    <font>
      <sz val="12"/>
      <color theme="1"/>
      <name val="Calibri"/>
      <family val="2"/>
      <scheme val="minor"/>
    </font>
    <font>
      <i/>
      <sz val="9"/>
      <color rgb="FF000000"/>
      <name val="Arial"/>
      <family val="2"/>
    </font>
    <font>
      <i/>
      <sz val="9"/>
      <color theme="1"/>
      <name val="Calibri"/>
      <family val="2"/>
      <scheme val="minor"/>
    </font>
    <font>
      <b/>
      <sz val="12"/>
      <color theme="0"/>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tint="0.39997558519241921"/>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180">
    <xf numFmtId="0" fontId="0" fillId="0" borderId="0" xfId="0"/>
    <xf numFmtId="0" fontId="3" fillId="0" borderId="0" xfId="0" applyFont="1" applyAlignment="1">
      <alignment vertical="center"/>
    </xf>
    <xf numFmtId="0" fontId="1" fillId="0" borderId="0" xfId="0" applyFont="1"/>
    <xf numFmtId="0" fontId="8" fillId="0" borderId="4" xfId="0" applyFont="1" applyBorder="1" applyAlignment="1">
      <alignment horizontal="center" vertical="center" wrapText="1"/>
    </xf>
    <xf numFmtId="0" fontId="8" fillId="0" borderId="5" xfId="0" applyFont="1" applyBorder="1" applyAlignment="1">
      <alignment horizontal="left" vertical="center"/>
    </xf>
    <xf numFmtId="9" fontId="8" fillId="0" borderId="5" xfId="0" applyNumberFormat="1"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right" vertical="center"/>
    </xf>
    <xf numFmtId="9" fontId="7" fillId="0" borderId="5" xfId="0" applyNumberFormat="1" applyFont="1" applyBorder="1" applyAlignment="1">
      <alignment horizontal="center" vertical="center"/>
    </xf>
    <xf numFmtId="0" fontId="5" fillId="0" borderId="0" xfId="0" applyFont="1" applyAlignment="1">
      <alignment horizontal="left" vertical="center" wrapText="1"/>
    </xf>
    <xf numFmtId="0" fontId="1" fillId="0" borderId="0" xfId="0" applyFont="1" applyAlignment="1">
      <alignment horizontal="center" vertical="top"/>
    </xf>
    <xf numFmtId="0" fontId="13" fillId="0" borderId="0" xfId="0" applyFont="1" applyAlignment="1">
      <alignment vertical="center"/>
    </xf>
    <xf numFmtId="0" fontId="4" fillId="0" borderId="5" xfId="0" applyFont="1" applyBorder="1" applyAlignment="1">
      <alignment horizontal="center" vertical="center"/>
    </xf>
    <xf numFmtId="0" fontId="4" fillId="0" borderId="0" xfId="0" applyFont="1"/>
    <xf numFmtId="0" fontId="11" fillId="5" borderId="14" xfId="0" applyFont="1" applyFill="1" applyBorder="1" applyAlignment="1">
      <alignment vertical="center"/>
    </xf>
    <xf numFmtId="0" fontId="11" fillId="5" borderId="4" xfId="0" applyFont="1" applyFill="1" applyBorder="1" applyAlignment="1">
      <alignment vertical="center"/>
    </xf>
    <xf numFmtId="0" fontId="10" fillId="5" borderId="14" xfId="0" applyFont="1" applyFill="1" applyBorder="1" applyAlignment="1">
      <alignment horizontal="center" vertical="center"/>
    </xf>
    <xf numFmtId="0" fontId="10" fillId="5" borderId="3" xfId="0" applyFont="1" applyFill="1" applyBorder="1" applyAlignment="1">
      <alignment horizontal="center" vertical="center"/>
    </xf>
    <xf numFmtId="0" fontId="2" fillId="0" borderId="0" xfId="0" applyFont="1" applyAlignment="1">
      <alignment vertical="top"/>
    </xf>
    <xf numFmtId="0" fontId="0" fillId="0" borderId="0" xfId="0" applyAlignment="1">
      <alignment vertical="top"/>
    </xf>
    <xf numFmtId="0" fontId="14" fillId="6" borderId="1" xfId="0" applyFont="1" applyFill="1" applyBorder="1"/>
    <xf numFmtId="0" fontId="11" fillId="6" borderId="2" xfId="0" applyFont="1" applyFill="1" applyBorder="1"/>
    <xf numFmtId="0" fontId="11" fillId="6" borderId="3" xfId="0" applyFont="1" applyFill="1" applyBorder="1"/>
    <xf numFmtId="0" fontId="0" fillId="4" borderId="1" xfId="0" applyFill="1" applyBorder="1" applyAlignment="1">
      <alignment horizontal="center"/>
    </xf>
    <xf numFmtId="0" fontId="0" fillId="4" borderId="10" xfId="0" applyFill="1" applyBorder="1" applyAlignment="1">
      <alignment horizontal="center"/>
    </xf>
    <xf numFmtId="164" fontId="0" fillId="4" borderId="8" xfId="0" applyNumberFormat="1" applyFill="1" applyBorder="1" applyAlignment="1">
      <alignment horizontal="center"/>
    </xf>
    <xf numFmtId="0" fontId="0" fillId="4" borderId="8" xfId="0" applyFill="1" applyBorder="1" applyAlignment="1">
      <alignment horizontal="center"/>
    </xf>
    <xf numFmtId="0" fontId="0" fillId="4" borderId="15" xfId="0" applyFill="1" applyBorder="1" applyAlignment="1">
      <alignment horizontal="center"/>
    </xf>
    <xf numFmtId="0" fontId="7" fillId="4" borderId="12" xfId="0" applyFont="1" applyFill="1" applyBorder="1" applyAlignment="1">
      <alignment horizontal="center" vertical="center"/>
    </xf>
    <xf numFmtId="0" fontId="7" fillId="4" borderId="5" xfId="0" applyFont="1" applyFill="1" applyBorder="1" applyAlignment="1">
      <alignment horizontal="center" vertical="center"/>
    </xf>
    <xf numFmtId="0" fontId="10" fillId="5" borderId="1" xfId="0" applyFont="1" applyFill="1" applyBorder="1"/>
    <xf numFmtId="0" fontId="10" fillId="5" borderId="2" xfId="0" applyFont="1" applyFill="1" applyBorder="1"/>
    <xf numFmtId="0" fontId="10" fillId="5" borderId="10" xfId="0" applyFont="1" applyFill="1" applyBorder="1" applyAlignment="1">
      <alignment horizontal="left"/>
    </xf>
    <xf numFmtId="0" fontId="10" fillId="5" borderId="12" xfId="0" applyFont="1" applyFill="1" applyBorder="1" applyAlignment="1">
      <alignment horizontal="left"/>
    </xf>
    <xf numFmtId="0" fontId="10" fillId="5" borderId="7" xfId="0" applyFont="1" applyFill="1" applyBorder="1" applyAlignment="1">
      <alignment horizontal="left"/>
    </xf>
    <xf numFmtId="0" fontId="10" fillId="5" borderId="5" xfId="0" applyFont="1" applyFill="1" applyBorder="1" applyAlignment="1">
      <alignment horizontal="left"/>
    </xf>
    <xf numFmtId="1" fontId="0" fillId="4" borderId="8" xfId="0" applyNumberFormat="1" applyFill="1" applyBorder="1" applyAlignment="1">
      <alignment horizontal="center"/>
    </xf>
    <xf numFmtId="0" fontId="0" fillId="4" borderId="14" xfId="0" applyFill="1" applyBorder="1" applyAlignment="1">
      <alignment vertical="top"/>
    </xf>
    <xf numFmtId="0" fontId="0" fillId="4" borderId="10" xfId="0" applyFill="1" applyBorder="1" applyAlignment="1">
      <alignment horizontal="center" vertical="top"/>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0" fillId="4" borderId="15" xfId="0" applyFill="1" applyBorder="1" applyAlignment="1">
      <alignment horizontal="center" vertical="top"/>
    </xf>
    <xf numFmtId="0" fontId="1" fillId="0" borderId="8" xfId="0" applyFont="1" applyBorder="1" applyAlignment="1">
      <alignment horizontal="center" vertical="top" wrapText="1"/>
    </xf>
    <xf numFmtId="0" fontId="1" fillId="0" borderId="0" xfId="0" applyFont="1" applyAlignment="1">
      <alignment horizontal="center" vertical="top" wrapText="1"/>
    </xf>
    <xf numFmtId="0" fontId="1" fillId="0" borderId="9" xfId="0" applyFont="1" applyBorder="1" applyAlignment="1">
      <alignment horizontal="center" vertical="top" wrapText="1"/>
    </xf>
    <xf numFmtId="164" fontId="0" fillId="4" borderId="8" xfId="0" applyNumberFormat="1" applyFill="1" applyBorder="1" applyAlignment="1">
      <alignment horizontal="center" vertical="top"/>
    </xf>
    <xf numFmtId="164" fontId="0" fillId="0" borderId="8" xfId="0" applyNumberFormat="1" applyBorder="1" applyAlignment="1">
      <alignment vertical="top"/>
    </xf>
    <xf numFmtId="164" fontId="0" fillId="2" borderId="0" xfId="0" applyNumberFormat="1" applyFill="1" applyAlignment="1">
      <alignment vertical="top"/>
    </xf>
    <xf numFmtId="164" fontId="0" fillId="0" borderId="9" xfId="0" applyNumberFormat="1" applyBorder="1" applyAlignment="1">
      <alignment vertical="top"/>
    </xf>
    <xf numFmtId="164" fontId="0" fillId="4" borderId="15" xfId="0" applyNumberFormat="1" applyFill="1" applyBorder="1" applyAlignment="1">
      <alignment horizontal="center" vertical="top"/>
    </xf>
    <xf numFmtId="164" fontId="0" fillId="0" borderId="0" xfId="0" applyNumberFormat="1" applyAlignment="1">
      <alignment vertical="top"/>
    </xf>
    <xf numFmtId="164" fontId="0" fillId="0" borderId="10" xfId="0" applyNumberFormat="1" applyBorder="1" applyAlignment="1">
      <alignment vertical="top"/>
    </xf>
    <xf numFmtId="164" fontId="0" fillId="2" borderId="11" xfId="0" applyNumberFormat="1" applyFill="1" applyBorder="1" applyAlignment="1">
      <alignment vertical="top"/>
    </xf>
    <xf numFmtId="164" fontId="0" fillId="0" borderId="12" xfId="0" applyNumberFormat="1" applyBorder="1" applyAlignment="1">
      <alignment vertical="top"/>
    </xf>
    <xf numFmtId="0" fontId="0" fillId="4" borderId="8" xfId="0" applyFill="1" applyBorder="1" applyAlignment="1">
      <alignment horizontal="center" vertical="top"/>
    </xf>
    <xf numFmtId="0" fontId="0" fillId="0" borderId="8" xfId="0" applyBorder="1" applyAlignment="1">
      <alignment vertical="top"/>
    </xf>
    <xf numFmtId="0" fontId="0" fillId="0" borderId="9" xfId="0" applyBorder="1" applyAlignment="1">
      <alignment vertical="top"/>
    </xf>
    <xf numFmtId="164" fontId="0" fillId="6" borderId="0" xfId="0" applyNumberFormat="1" applyFill="1" applyAlignment="1">
      <alignment vertical="top"/>
    </xf>
    <xf numFmtId="164" fontId="0" fillId="6" borderId="8" xfId="0" applyNumberFormat="1" applyFill="1" applyBorder="1" applyAlignment="1">
      <alignment vertical="top"/>
    </xf>
    <xf numFmtId="1" fontId="0" fillId="4" borderId="8" xfId="0" applyNumberFormat="1" applyFill="1" applyBorder="1" applyAlignment="1">
      <alignment horizontal="center" vertical="top"/>
    </xf>
    <xf numFmtId="0" fontId="0" fillId="0" borderId="7" xfId="0" applyBorder="1" applyAlignment="1">
      <alignment vertical="top"/>
    </xf>
    <xf numFmtId="0" fontId="0" fillId="0" borderId="6" xfId="0" applyBorder="1" applyAlignment="1">
      <alignment vertical="top"/>
    </xf>
    <xf numFmtId="0" fontId="0" fillId="4" borderId="4" xfId="0" applyFill="1" applyBorder="1" applyAlignment="1">
      <alignment horizontal="center" vertical="top"/>
    </xf>
    <xf numFmtId="0" fontId="0" fillId="0" borderId="5" xfId="0" applyBorder="1" applyAlignment="1">
      <alignment vertical="top"/>
    </xf>
    <xf numFmtId="0" fontId="0" fillId="4" borderId="13" xfId="0" applyFill="1" applyBorder="1" applyAlignment="1">
      <alignment horizontal="center" vertical="top"/>
    </xf>
    <xf numFmtId="165" fontId="1" fillId="0" borderId="7" xfId="0" applyNumberFormat="1" applyFont="1" applyBorder="1" applyAlignment="1">
      <alignment horizontal="center" vertical="top"/>
    </xf>
    <xf numFmtId="165" fontId="1" fillId="0" borderId="6" xfId="0" applyNumberFormat="1" applyFont="1" applyBorder="1" applyAlignment="1">
      <alignment horizontal="center" vertical="top"/>
    </xf>
    <xf numFmtId="165" fontId="1" fillId="0" borderId="5" xfId="0" applyNumberFormat="1" applyFont="1" applyBorder="1" applyAlignment="1">
      <alignment horizontal="center" vertical="top"/>
    </xf>
    <xf numFmtId="3" fontId="15" fillId="0" borderId="8" xfId="0" applyNumberFormat="1" applyFont="1" applyBorder="1" applyAlignment="1">
      <alignment horizontal="center" vertical="top"/>
    </xf>
    <xf numFmtId="3" fontId="15" fillId="0" borderId="9" xfId="0" applyNumberFormat="1" applyFont="1" applyBorder="1" applyAlignment="1">
      <alignment horizontal="center" vertical="top"/>
    </xf>
    <xf numFmtId="0" fontId="1" fillId="3" borderId="10" xfId="0" applyFont="1" applyFill="1" applyBorder="1" applyAlignment="1">
      <alignment horizontal="center" vertical="top"/>
    </xf>
    <xf numFmtId="0" fontId="1" fillId="3" borderId="11" xfId="0" applyFont="1" applyFill="1" applyBorder="1" applyAlignment="1">
      <alignment horizontal="center" vertical="top"/>
    </xf>
    <xf numFmtId="0" fontId="1" fillId="3" borderId="12" xfId="0" applyFont="1" applyFill="1" applyBorder="1" applyAlignment="1">
      <alignment horizontal="center" vertical="top"/>
    </xf>
    <xf numFmtId="0" fontId="1" fillId="3" borderId="1" xfId="0" applyFont="1" applyFill="1" applyBorder="1" applyAlignment="1">
      <alignment horizontal="center" vertical="top"/>
    </xf>
    <xf numFmtId="0" fontId="1" fillId="3" borderId="2" xfId="0" applyFont="1" applyFill="1" applyBorder="1" applyAlignment="1">
      <alignment horizontal="center" vertical="top"/>
    </xf>
    <xf numFmtId="0" fontId="1" fillId="3" borderId="3" xfId="0" applyFont="1" applyFill="1" applyBorder="1" applyAlignment="1">
      <alignment horizontal="center" vertical="top"/>
    </xf>
    <xf numFmtId="1" fontId="0" fillId="0" borderId="0" xfId="0" applyNumberFormat="1" applyAlignment="1">
      <alignment vertical="top"/>
    </xf>
    <xf numFmtId="1" fontId="1" fillId="0" borderId="8" xfId="0" applyNumberFormat="1" applyFont="1" applyBorder="1" applyAlignment="1">
      <alignment horizontal="center" vertical="top"/>
    </xf>
    <xf numFmtId="1" fontId="1" fillId="0" borderId="0" xfId="0" applyNumberFormat="1" applyFont="1" applyAlignment="1">
      <alignment horizontal="center" vertical="top"/>
    </xf>
    <xf numFmtId="1" fontId="1" fillId="0" borderId="9" xfId="0" applyNumberFormat="1" applyFont="1" applyBorder="1" applyAlignment="1">
      <alignment horizontal="center" vertical="top"/>
    </xf>
    <xf numFmtId="1" fontId="0" fillId="0" borderId="0" xfId="0" applyNumberFormat="1"/>
    <xf numFmtId="1" fontId="0" fillId="0" borderId="0" xfId="0" applyNumberFormat="1" applyAlignment="1">
      <alignment horizontal="center" vertical="top"/>
    </xf>
    <xf numFmtId="1" fontId="0" fillId="0" borderId="0" xfId="0" applyNumberFormat="1" applyAlignment="1">
      <alignment horizontal="center"/>
    </xf>
    <xf numFmtId="0" fontId="1" fillId="0" borderId="1" xfId="0" applyFont="1" applyBorder="1"/>
    <xf numFmtId="0" fontId="0" fillId="4" borderId="14" xfId="0" applyFill="1" applyBorder="1"/>
    <xf numFmtId="0" fontId="1" fillId="0" borderId="8" xfId="0" applyFont="1" applyBorder="1"/>
    <xf numFmtId="1" fontId="1" fillId="0" borderId="8" xfId="0" applyNumberFormat="1" applyFont="1" applyBorder="1" applyAlignment="1">
      <alignment horizontal="center"/>
    </xf>
    <xf numFmtId="1" fontId="1" fillId="0" borderId="8" xfId="0" applyNumberFormat="1" applyFont="1" applyBorder="1"/>
    <xf numFmtId="0" fontId="0" fillId="0" borderId="7" xfId="0" applyBorder="1"/>
    <xf numFmtId="1" fontId="0" fillId="4" borderId="8" xfId="0" applyNumberFormat="1" applyFill="1" applyBorder="1" applyAlignment="1">
      <alignment horizontal="left" vertical="top" wrapText="1"/>
    </xf>
    <xf numFmtId="1" fontId="0" fillId="4" borderId="8" xfId="0" applyNumberFormat="1" applyFill="1" applyBorder="1" applyAlignment="1">
      <alignment horizontal="left" vertical="top"/>
    </xf>
    <xf numFmtId="0" fontId="0" fillId="4" borderId="7" xfId="0" applyFill="1" applyBorder="1" applyAlignment="1">
      <alignment horizontal="left" vertical="top" wrapText="1"/>
    </xf>
    <xf numFmtId="1" fontId="0" fillId="4" borderId="8" xfId="0" applyNumberFormat="1" applyFill="1" applyBorder="1" applyAlignment="1">
      <alignment horizontal="left"/>
    </xf>
    <xf numFmtId="0" fontId="0" fillId="4" borderId="7" xfId="0" applyFill="1" applyBorder="1" applyAlignment="1">
      <alignment horizontal="left" wrapText="1"/>
    </xf>
    <xf numFmtId="1" fontId="0" fillId="4" borderId="8" xfId="0" applyNumberFormat="1" applyFill="1" applyBorder="1" applyAlignment="1">
      <alignment horizontal="left" wrapText="1"/>
    </xf>
    <xf numFmtId="0" fontId="16" fillId="5" borderId="1" xfId="0" applyFont="1" applyFill="1" applyBorder="1" applyAlignment="1">
      <alignment vertical="top"/>
    </xf>
    <xf numFmtId="0" fontId="16" fillId="5" borderId="2" xfId="0" applyFont="1" applyFill="1" applyBorder="1" applyAlignment="1">
      <alignment vertical="top"/>
    </xf>
    <xf numFmtId="0" fontId="17" fillId="4" borderId="13" xfId="0" applyFont="1" applyFill="1" applyBorder="1" applyAlignment="1">
      <alignment horizontal="center" vertical="top" wrapText="1"/>
    </xf>
    <xf numFmtId="0" fontId="17" fillId="4" borderId="13" xfId="0" applyFont="1" applyFill="1" applyBorder="1" applyAlignment="1">
      <alignment horizontal="left" vertical="top"/>
    </xf>
    <xf numFmtId="0" fontId="17" fillId="4" borderId="4" xfId="0" applyFont="1" applyFill="1" applyBorder="1" applyAlignment="1">
      <alignment horizontal="center" vertical="top" wrapText="1"/>
    </xf>
    <xf numFmtId="0" fontId="17" fillId="4" borderId="4" xfId="0" applyFont="1" applyFill="1" applyBorder="1" applyAlignment="1">
      <alignment horizontal="left" vertical="top"/>
    </xf>
    <xf numFmtId="0" fontId="18" fillId="0" borderId="4" xfId="0" applyFont="1" applyBorder="1" applyAlignment="1">
      <alignment horizontal="center" vertical="top" wrapText="1"/>
    </xf>
    <xf numFmtId="0" fontId="18" fillId="0" borderId="5" xfId="0" applyFont="1" applyBorder="1" applyAlignment="1">
      <alignment horizontal="left" vertical="top"/>
    </xf>
    <xf numFmtId="0" fontId="17" fillId="0" borderId="4" xfId="0" applyFont="1" applyBorder="1" applyAlignment="1">
      <alignment horizontal="center" vertical="top" wrapText="1"/>
    </xf>
    <xf numFmtId="0" fontId="17" fillId="0" borderId="5" xfId="0" applyFont="1" applyBorder="1" applyAlignment="1">
      <alignment horizontal="right" vertical="top"/>
    </xf>
    <xf numFmtId="0" fontId="11" fillId="0" borderId="0" xfId="0" applyFont="1"/>
    <xf numFmtId="0" fontId="16" fillId="0" borderId="0" xfId="0" applyFont="1" applyAlignment="1">
      <alignment vertical="top"/>
    </xf>
    <xf numFmtId="0" fontId="19" fillId="0" borderId="0" xfId="0" applyFont="1" applyAlignment="1">
      <alignment horizontal="center" vertical="top"/>
    </xf>
    <xf numFmtId="9" fontId="20" fillId="0" borderId="0" xfId="0" applyNumberFormat="1" applyFont="1" applyAlignment="1">
      <alignment horizontal="center" vertical="top"/>
    </xf>
    <xf numFmtId="9" fontId="19" fillId="0" borderId="0" xfId="0" applyNumberFormat="1" applyFont="1" applyAlignment="1">
      <alignment horizontal="center" vertical="top"/>
    </xf>
    <xf numFmtId="0" fontId="17" fillId="4" borderId="13" xfId="0" applyFont="1" applyFill="1" applyBorder="1" applyAlignment="1">
      <alignment horizontal="center" vertical="top"/>
    </xf>
    <xf numFmtId="0" fontId="17" fillId="4" borderId="4" xfId="0" applyFont="1" applyFill="1" applyBorder="1" applyAlignment="1">
      <alignment horizontal="center" vertical="top"/>
    </xf>
    <xf numFmtId="9" fontId="18" fillId="0" borderId="4" xfId="0" applyNumberFormat="1" applyFont="1" applyBorder="1" applyAlignment="1">
      <alignment horizontal="center" vertical="top"/>
    </xf>
    <xf numFmtId="9" fontId="17" fillId="0" borderId="4" xfId="0" applyNumberFormat="1" applyFont="1" applyBorder="1" applyAlignment="1">
      <alignment horizontal="center" vertical="top"/>
    </xf>
    <xf numFmtId="0" fontId="16" fillId="5" borderId="3" xfId="0" applyFont="1" applyFill="1" applyBorder="1" applyAlignment="1">
      <alignment vertical="top"/>
    </xf>
    <xf numFmtId="0" fontId="22" fillId="5" borderId="0" xfId="0" applyFont="1" applyFill="1" applyAlignment="1">
      <alignment vertical="top"/>
    </xf>
    <xf numFmtId="0" fontId="0" fillId="4" borderId="8" xfId="0" applyFill="1" applyBorder="1" applyAlignment="1">
      <alignment horizontal="center" wrapText="1"/>
    </xf>
    <xf numFmtId="164" fontId="0" fillId="0" borderId="11" xfId="0" applyNumberFormat="1" applyBorder="1" applyAlignment="1">
      <alignment vertical="top"/>
    </xf>
    <xf numFmtId="0" fontId="24" fillId="0" borderId="9" xfId="0" applyFont="1" applyBorder="1" applyAlignment="1">
      <alignment horizontal="left" vertical="top"/>
    </xf>
    <xf numFmtId="0" fontId="0" fillId="4" borderId="14" xfId="0" applyFill="1" applyBorder="1" applyAlignment="1">
      <alignment horizontal="left" vertical="top" wrapText="1"/>
    </xf>
    <xf numFmtId="0" fontId="0" fillId="4" borderId="8" xfId="0" applyFill="1" applyBorder="1" applyAlignment="1">
      <alignment horizontal="center" vertical="top" wrapText="1"/>
    </xf>
    <xf numFmtId="0" fontId="0" fillId="4" borderId="8" xfId="0" applyFill="1" applyBorder="1" applyAlignment="1">
      <alignment vertical="top" wrapText="1"/>
    </xf>
    <xf numFmtId="0" fontId="25" fillId="0" borderId="8" xfId="0" applyFont="1" applyBorder="1" applyAlignment="1">
      <alignment horizontal="left" vertical="top"/>
    </xf>
    <xf numFmtId="3" fontId="15" fillId="2" borderId="0" xfId="0" applyNumberFormat="1" applyFont="1" applyFill="1" applyAlignment="1">
      <alignment horizontal="center" vertical="top"/>
    </xf>
    <xf numFmtId="0" fontId="21" fillId="5" borderId="14" xfId="0" applyFont="1" applyFill="1" applyBorder="1" applyAlignment="1">
      <alignment vertical="center" wrapText="1"/>
    </xf>
    <xf numFmtId="0" fontId="26" fillId="5" borderId="3" xfId="0" applyFont="1" applyFill="1" applyBorder="1" applyAlignment="1">
      <alignment horizontal="center" vertical="center" wrapText="1"/>
    </xf>
    <xf numFmtId="0" fontId="21" fillId="5" borderId="4" xfId="0" applyFont="1" applyFill="1" applyBorder="1" applyAlignment="1">
      <alignment vertical="center" wrapText="1"/>
    </xf>
    <xf numFmtId="0" fontId="21" fillId="5" borderId="5" xfId="0" applyFont="1" applyFill="1" applyBorder="1" applyAlignment="1">
      <alignment vertical="center" wrapText="1"/>
    </xf>
    <xf numFmtId="0" fontId="23" fillId="0" borderId="5" xfId="0" applyFont="1" applyBorder="1" applyAlignment="1">
      <alignment vertical="center" wrapText="1"/>
    </xf>
    <xf numFmtId="0" fontId="12" fillId="0" borderId="0" xfId="0" applyFont="1"/>
    <xf numFmtId="0" fontId="4" fillId="0" borderId="3" xfId="0" applyFont="1" applyBorder="1" applyAlignment="1">
      <alignment horizontal="center" vertical="center"/>
    </xf>
    <xf numFmtId="0" fontId="15" fillId="3" borderId="1" xfId="0" applyFont="1" applyFill="1" applyBorder="1" applyAlignment="1">
      <alignment horizontal="center" vertical="top"/>
    </xf>
    <xf numFmtId="0" fontId="15" fillId="3" borderId="2" xfId="0" applyFont="1" applyFill="1" applyBorder="1" applyAlignment="1">
      <alignment horizontal="center" vertical="top"/>
    </xf>
    <xf numFmtId="0" fontId="15" fillId="3" borderId="3" xfId="0" applyFont="1" applyFill="1" applyBorder="1" applyAlignment="1">
      <alignment horizontal="center" vertical="top"/>
    </xf>
    <xf numFmtId="0" fontId="6" fillId="7" borderId="1" xfId="0" applyFont="1" applyFill="1" applyBorder="1" applyAlignment="1">
      <alignment horizontal="center" vertical="top"/>
    </xf>
    <xf numFmtId="0" fontId="6" fillId="7" borderId="2" xfId="0" applyFont="1" applyFill="1" applyBorder="1" applyAlignment="1">
      <alignment horizontal="center" vertical="top"/>
    </xf>
    <xf numFmtId="0" fontId="6" fillId="7" borderId="3" xfId="0" applyFont="1" applyFill="1" applyBorder="1" applyAlignment="1">
      <alignment horizontal="center" vertical="top"/>
    </xf>
    <xf numFmtId="0" fontId="5" fillId="4" borderId="10" xfId="0" applyFont="1" applyFill="1" applyBorder="1" applyAlignment="1">
      <alignment horizontal="left" vertical="top" wrapText="1"/>
    </xf>
    <xf numFmtId="0" fontId="5"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0" xfId="0" applyFont="1" applyFill="1" applyAlignment="1">
      <alignment horizontal="left" vertical="top" wrapText="1"/>
    </xf>
    <xf numFmtId="0" fontId="5" fillId="4" borderId="9"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4" borderId="5" xfId="0" applyFont="1" applyFill="1" applyBorder="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10" fillId="5" borderId="13" xfId="0" applyFont="1" applyFill="1" applyBorder="1" applyAlignment="1">
      <alignment horizontal="left" vertical="top"/>
    </xf>
    <xf numFmtId="0" fontId="10" fillId="5" borderId="4" xfId="0" applyFont="1" applyFill="1" applyBorder="1" applyAlignment="1">
      <alignment horizontal="left" vertical="top"/>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8" xfId="0" applyFill="1" applyBorder="1" applyAlignment="1">
      <alignment horizontal="left" vertical="top" wrapText="1"/>
    </xf>
    <xf numFmtId="0" fontId="0" fillId="4" borderId="0" xfId="0" applyFill="1" applyAlignment="1">
      <alignment horizontal="left" vertical="top" wrapText="1"/>
    </xf>
    <xf numFmtId="0" fontId="0" fillId="4" borderId="9" xfId="0" applyFill="1" applyBorder="1" applyAlignment="1">
      <alignment horizontal="left" vertical="top" wrapText="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5" xfId="0" applyFill="1" applyBorder="1" applyAlignment="1">
      <alignment horizontal="left" vertical="top" wrapText="1"/>
    </xf>
    <xf numFmtId="0" fontId="7" fillId="4" borderId="1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13" xfId="0" applyFont="1" applyFill="1" applyBorder="1" applyAlignment="1">
      <alignment horizontal="left" vertical="center"/>
    </xf>
    <xf numFmtId="0" fontId="7" fillId="4" borderId="4" xfId="0" applyFont="1" applyFill="1" applyBorder="1" applyAlignment="1">
      <alignment horizontal="left"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9"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5" xfId="0" applyFont="1" applyFill="1" applyBorder="1" applyAlignment="1">
      <alignment horizontal="left" vertical="center" wrapText="1"/>
    </xf>
    <xf numFmtId="0" fontId="26" fillId="5" borderId="1"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opLeftCell="A15" zoomScaleNormal="100" workbookViewId="0">
      <selection activeCell="G24" sqref="G24"/>
    </sheetView>
  </sheetViews>
  <sheetFormatPr defaultRowHeight="14.5" x14ac:dyDescent="0.35"/>
  <cols>
    <col min="1" max="1" width="53.453125" style="19" customWidth="1"/>
    <col min="2" max="3" width="9.08984375" style="19"/>
    <col min="4" max="5" width="9.08984375" style="19" customWidth="1"/>
    <col min="6" max="6" width="2.54296875" style="19" customWidth="1"/>
    <col min="7" max="7" width="31.6328125" style="19" customWidth="1"/>
    <col min="8" max="8" width="42.08984375" style="19" customWidth="1"/>
    <col min="9" max="9" width="11.08984375" style="19" customWidth="1"/>
    <col min="10" max="10" width="13.36328125" style="19" customWidth="1"/>
    <col min="11" max="11" width="12.36328125" style="19" customWidth="1"/>
    <col min="12" max="12" width="14.453125" style="19" customWidth="1"/>
  </cols>
  <sheetData>
    <row r="1" spans="1:9" ht="15.5" x14ac:dyDescent="0.35">
      <c r="A1" s="18" t="s">
        <v>55</v>
      </c>
    </row>
    <row r="2" spans="1:9" ht="16" thickBot="1" x14ac:dyDescent="0.4">
      <c r="A2" s="18"/>
    </row>
    <row r="3" spans="1:9" x14ac:dyDescent="0.35">
      <c r="A3" s="150" t="s">
        <v>15</v>
      </c>
    </row>
    <row r="4" spans="1:9" ht="15" thickBot="1" x14ac:dyDescent="0.4">
      <c r="A4" s="151"/>
    </row>
    <row r="5" spans="1:9" ht="14.25" customHeight="1" x14ac:dyDescent="0.35">
      <c r="A5" s="152" t="s">
        <v>27</v>
      </c>
      <c r="B5" s="153"/>
      <c r="C5" s="153"/>
      <c r="D5" s="153"/>
      <c r="E5" s="154"/>
      <c r="G5" s="32" t="s">
        <v>2</v>
      </c>
      <c r="H5" s="33"/>
      <c r="I5"/>
    </row>
    <row r="6" spans="1:9" ht="15" thickBot="1" x14ac:dyDescent="0.4">
      <c r="A6" s="155"/>
      <c r="B6" s="156"/>
      <c r="C6" s="156"/>
      <c r="D6" s="156"/>
      <c r="E6" s="157"/>
      <c r="G6" s="34"/>
      <c r="H6" s="35"/>
      <c r="I6"/>
    </row>
    <row r="7" spans="1:9" ht="15" thickBot="1" x14ac:dyDescent="0.4">
      <c r="A7" s="155"/>
      <c r="B7" s="156"/>
      <c r="C7" s="156"/>
      <c r="D7" s="156"/>
      <c r="E7" s="157"/>
      <c r="G7" s="30" t="s">
        <v>1</v>
      </c>
      <c r="H7" s="31"/>
      <c r="I7" s="31"/>
    </row>
    <row r="8" spans="1:9" x14ac:dyDescent="0.35">
      <c r="A8" s="155"/>
      <c r="B8" s="156"/>
      <c r="C8" s="156"/>
      <c r="D8" s="156"/>
      <c r="E8" s="157"/>
      <c r="G8" s="161" t="s">
        <v>3</v>
      </c>
      <c r="H8" s="163" t="s">
        <v>75</v>
      </c>
      <c r="I8" s="28" t="s">
        <v>59</v>
      </c>
    </row>
    <row r="9" spans="1:9" ht="15" thickBot="1" x14ac:dyDescent="0.4">
      <c r="A9" s="155"/>
      <c r="B9" s="156"/>
      <c r="C9" s="156"/>
      <c r="D9" s="156"/>
      <c r="E9" s="157"/>
      <c r="G9" s="162"/>
      <c r="H9" s="164"/>
      <c r="I9" s="29" t="s">
        <v>4</v>
      </c>
    </row>
    <row r="10" spans="1:9" ht="15" thickBot="1" x14ac:dyDescent="0.4">
      <c r="A10" s="155"/>
      <c r="B10" s="156"/>
      <c r="C10" s="156"/>
      <c r="D10" s="156"/>
      <c r="E10" s="157"/>
      <c r="G10" s="3" t="s">
        <v>5</v>
      </c>
      <c r="H10" s="4" t="s">
        <v>6</v>
      </c>
      <c r="I10" s="5">
        <v>0.25</v>
      </c>
    </row>
    <row r="11" spans="1:9" ht="15" thickBot="1" x14ac:dyDescent="0.4">
      <c r="A11" s="155"/>
      <c r="B11" s="156"/>
      <c r="C11" s="156"/>
      <c r="D11" s="156"/>
      <c r="E11" s="157"/>
      <c r="G11" s="3" t="s">
        <v>7</v>
      </c>
      <c r="H11" s="4" t="s">
        <v>8</v>
      </c>
      <c r="I11" s="5">
        <v>0.2</v>
      </c>
    </row>
    <row r="12" spans="1:9" ht="15" thickBot="1" x14ac:dyDescent="0.4">
      <c r="A12" s="158"/>
      <c r="B12" s="159"/>
      <c r="C12" s="159"/>
      <c r="D12" s="159"/>
      <c r="E12" s="160"/>
      <c r="G12" s="3" t="s">
        <v>9</v>
      </c>
      <c r="H12" s="4" t="s">
        <v>10</v>
      </c>
      <c r="I12" s="5">
        <v>0.15</v>
      </c>
    </row>
    <row r="13" spans="1:9" ht="15" thickBot="1" x14ac:dyDescent="0.4">
      <c r="G13" s="3" t="s">
        <v>11</v>
      </c>
      <c r="H13" s="4" t="s">
        <v>12</v>
      </c>
      <c r="I13" s="5">
        <v>0.1</v>
      </c>
    </row>
    <row r="14" spans="1:9" ht="15" thickBot="1" x14ac:dyDescent="0.4">
      <c r="A14" s="152" t="s">
        <v>77</v>
      </c>
      <c r="B14" s="153"/>
      <c r="C14" s="153"/>
      <c r="D14" s="153"/>
      <c r="E14" s="154"/>
      <c r="G14" s="3" t="s">
        <v>56</v>
      </c>
      <c r="H14" s="4" t="s">
        <v>13</v>
      </c>
      <c r="I14" s="5">
        <v>0.3</v>
      </c>
    </row>
    <row r="15" spans="1:9" ht="15" thickBot="1" x14ac:dyDescent="0.4">
      <c r="A15" s="155"/>
      <c r="B15" s="156"/>
      <c r="C15" s="156"/>
      <c r="D15" s="156"/>
      <c r="E15" s="157"/>
      <c r="G15" s="6"/>
      <c r="H15" s="7" t="s">
        <v>14</v>
      </c>
      <c r="I15" s="8">
        <v>1</v>
      </c>
    </row>
    <row r="16" spans="1:9" ht="15" thickBot="1" x14ac:dyDescent="0.4">
      <c r="A16" s="155"/>
      <c r="B16" s="156"/>
      <c r="C16" s="156"/>
      <c r="D16" s="156"/>
      <c r="E16" s="157"/>
    </row>
    <row r="17" spans="1:9" ht="72.75" customHeight="1" thickBot="1" x14ac:dyDescent="0.4">
      <c r="A17" s="155"/>
      <c r="B17" s="156"/>
      <c r="C17" s="156"/>
      <c r="D17" s="156"/>
      <c r="E17" s="157"/>
      <c r="G17" s="165" t="s">
        <v>57</v>
      </c>
      <c r="H17" s="166"/>
      <c r="I17" s="167"/>
    </row>
    <row r="18" spans="1:9" x14ac:dyDescent="0.35">
      <c r="A18" s="155"/>
      <c r="B18" s="156"/>
      <c r="C18" s="156"/>
      <c r="D18" s="156"/>
      <c r="E18" s="157"/>
    </row>
    <row r="19" spans="1:9" x14ac:dyDescent="0.35">
      <c r="A19" s="155"/>
      <c r="B19" s="156"/>
      <c r="C19" s="156"/>
      <c r="D19" s="156"/>
      <c r="E19" s="157"/>
    </row>
    <row r="20" spans="1:9" ht="16.5" customHeight="1" x14ac:dyDescent="0.35">
      <c r="A20" s="155"/>
      <c r="B20" s="156"/>
      <c r="C20" s="156"/>
      <c r="D20" s="156"/>
      <c r="E20" s="157"/>
    </row>
    <row r="21" spans="1:9" ht="18" customHeight="1" x14ac:dyDescent="0.35">
      <c r="A21" s="155"/>
      <c r="B21" s="156"/>
      <c r="C21" s="156"/>
      <c r="D21" s="156"/>
      <c r="E21" s="157"/>
    </row>
    <row r="22" spans="1:9" x14ac:dyDescent="0.35">
      <c r="A22" s="155"/>
      <c r="B22" s="156"/>
      <c r="C22" s="156"/>
      <c r="D22" s="156"/>
      <c r="E22" s="157"/>
    </row>
    <row r="23" spans="1:9" x14ac:dyDescent="0.35">
      <c r="A23" s="155"/>
      <c r="B23" s="156"/>
      <c r="C23" s="156"/>
      <c r="D23" s="156"/>
      <c r="E23" s="157"/>
    </row>
    <row r="24" spans="1:9" x14ac:dyDescent="0.35">
      <c r="A24" s="155"/>
      <c r="B24" s="156"/>
      <c r="C24" s="156"/>
      <c r="D24" s="156"/>
      <c r="E24" s="157"/>
    </row>
    <row r="25" spans="1:9" x14ac:dyDescent="0.35">
      <c r="A25" s="155"/>
      <c r="B25" s="156"/>
      <c r="C25" s="156"/>
      <c r="D25" s="156"/>
      <c r="E25" s="157"/>
    </row>
    <row r="26" spans="1:9" x14ac:dyDescent="0.35">
      <c r="A26" s="155"/>
      <c r="B26" s="156"/>
      <c r="C26" s="156"/>
      <c r="D26" s="156"/>
      <c r="E26" s="157"/>
    </row>
    <row r="27" spans="1:9" x14ac:dyDescent="0.35">
      <c r="A27" s="155"/>
      <c r="B27" s="156"/>
      <c r="C27" s="156"/>
      <c r="D27" s="156"/>
      <c r="E27" s="157"/>
    </row>
    <row r="28" spans="1:9" x14ac:dyDescent="0.35">
      <c r="A28" s="155"/>
      <c r="B28" s="156"/>
      <c r="C28" s="156"/>
      <c r="D28" s="156"/>
      <c r="E28" s="157"/>
    </row>
    <row r="29" spans="1:9" ht="63" customHeight="1" thickBot="1" x14ac:dyDescent="0.4">
      <c r="A29" s="158"/>
      <c r="B29" s="159"/>
      <c r="C29" s="159"/>
      <c r="D29" s="159"/>
      <c r="E29" s="160"/>
    </row>
  </sheetData>
  <mergeCells count="6">
    <mergeCell ref="A3:A4"/>
    <mergeCell ref="A14:E29"/>
    <mergeCell ref="A5:E12"/>
    <mergeCell ref="G8:G9"/>
    <mergeCell ref="H8:H9"/>
    <mergeCell ref="G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8"/>
  <sheetViews>
    <sheetView workbookViewId="0">
      <selection activeCell="C19" sqref="C19"/>
    </sheetView>
  </sheetViews>
  <sheetFormatPr defaultRowHeight="14.5" x14ac:dyDescent="0.35"/>
  <cols>
    <col min="2" max="2" width="25.453125" customWidth="1"/>
    <col min="3" max="3" width="22.453125" customWidth="1"/>
    <col min="4" max="5" width="13.453125" customWidth="1"/>
    <col min="6" max="6" width="12.453125" customWidth="1"/>
    <col min="7" max="7" width="13.08984375" customWidth="1"/>
    <col min="8" max="8" width="15.54296875" customWidth="1"/>
  </cols>
  <sheetData>
    <row r="1" spans="2:8" ht="21.5" thickBot="1" x14ac:dyDescent="0.55000000000000004">
      <c r="B1" s="147" t="s">
        <v>1</v>
      </c>
      <c r="C1" s="148"/>
      <c r="D1" s="148"/>
      <c r="E1" s="149"/>
    </row>
    <row r="2" spans="2:8" ht="15" thickBot="1" x14ac:dyDescent="0.4">
      <c r="B2" s="2"/>
    </row>
    <row r="3" spans="2:8" ht="16.5" customHeight="1" x14ac:dyDescent="0.35">
      <c r="B3" s="168" t="s">
        <v>74</v>
      </c>
      <c r="C3" s="169"/>
      <c r="D3" s="169"/>
      <c r="E3" s="169"/>
      <c r="F3" s="169"/>
      <c r="G3" s="169"/>
      <c r="H3" s="170"/>
    </row>
    <row r="4" spans="2:8" x14ac:dyDescent="0.35">
      <c r="B4" s="171"/>
      <c r="C4" s="172"/>
      <c r="D4" s="172"/>
      <c r="E4" s="172"/>
      <c r="F4" s="172"/>
      <c r="G4" s="172"/>
      <c r="H4" s="173"/>
    </row>
    <row r="5" spans="2:8" ht="15" thickBot="1" x14ac:dyDescent="0.4">
      <c r="B5" s="174"/>
      <c r="C5" s="175"/>
      <c r="D5" s="175"/>
      <c r="E5" s="175"/>
      <c r="F5" s="175"/>
      <c r="G5" s="175"/>
      <c r="H5" s="176"/>
    </row>
    <row r="6" spans="2:8" ht="15.5" x14ac:dyDescent="0.35">
      <c r="B6" s="9"/>
      <c r="C6" s="9"/>
      <c r="D6" s="9"/>
      <c r="E6" s="9"/>
      <c r="F6" s="9"/>
      <c r="G6" s="9"/>
      <c r="H6" s="9"/>
    </row>
    <row r="7" spans="2:8" ht="16" thickBot="1" x14ac:dyDescent="0.4">
      <c r="B7" s="9"/>
      <c r="C7" s="9"/>
      <c r="D7" s="9"/>
      <c r="E7" s="9"/>
      <c r="F7" s="9"/>
      <c r="G7" s="9"/>
      <c r="H7" s="9"/>
    </row>
    <row r="8" spans="2:8" ht="16" thickBot="1" x14ac:dyDescent="0.4">
      <c r="B8" s="125"/>
      <c r="C8" s="177" t="s">
        <v>76</v>
      </c>
      <c r="D8" s="178"/>
      <c r="E8" s="178"/>
      <c r="F8" s="179"/>
      <c r="G8" s="126" t="s">
        <v>32</v>
      </c>
      <c r="H8" s="9"/>
    </row>
    <row r="9" spans="2:8" ht="16" thickBot="1" x14ac:dyDescent="0.4">
      <c r="B9" s="127" t="s">
        <v>33</v>
      </c>
      <c r="C9" s="128" t="s">
        <v>34</v>
      </c>
      <c r="D9" s="128" t="s">
        <v>35</v>
      </c>
      <c r="E9" s="128" t="s">
        <v>36</v>
      </c>
      <c r="F9" s="128" t="s">
        <v>37</v>
      </c>
      <c r="G9" s="128"/>
      <c r="H9" s="9"/>
    </row>
    <row r="10" spans="2:8" ht="16" thickBot="1" x14ac:dyDescent="0.4">
      <c r="B10" s="127" t="s">
        <v>38</v>
      </c>
      <c r="C10" s="129"/>
      <c r="D10" s="129"/>
      <c r="E10" s="129"/>
      <c r="F10" s="129"/>
      <c r="G10" s="129"/>
      <c r="H10" s="9"/>
    </row>
    <row r="11" spans="2:8" ht="16" thickBot="1" x14ac:dyDescent="0.4">
      <c r="B11" s="127" t="s">
        <v>39</v>
      </c>
      <c r="C11" s="129"/>
      <c r="D11" s="129"/>
      <c r="E11" s="129"/>
      <c r="F11" s="129"/>
      <c r="G11" s="129"/>
      <c r="H11" s="9"/>
    </row>
    <row r="12" spans="2:8" ht="16" thickBot="1" x14ac:dyDescent="0.4">
      <c r="B12" s="127" t="s">
        <v>40</v>
      </c>
      <c r="C12" s="129"/>
      <c r="D12" s="129"/>
      <c r="E12" s="129"/>
      <c r="F12" s="129"/>
      <c r="G12" s="129"/>
      <c r="H12" s="9"/>
    </row>
    <row r="13" spans="2:8" ht="16" thickBot="1" x14ac:dyDescent="0.4">
      <c r="B13" s="127" t="s">
        <v>41</v>
      </c>
      <c r="C13" s="129"/>
      <c r="D13" s="129"/>
      <c r="E13" s="129"/>
      <c r="F13" s="129"/>
      <c r="G13" s="129"/>
      <c r="H13" s="9"/>
    </row>
    <row r="14" spans="2:8" ht="16" thickBot="1" x14ac:dyDescent="0.4">
      <c r="B14" s="127" t="s">
        <v>42</v>
      </c>
      <c r="C14" s="129"/>
      <c r="D14" s="129"/>
      <c r="E14" s="129"/>
      <c r="F14" s="129"/>
      <c r="G14" s="129"/>
      <c r="H14" s="9"/>
    </row>
    <row r="15" spans="2:8" ht="15.5" x14ac:dyDescent="0.35">
      <c r="B15" s="9"/>
      <c r="C15" s="9"/>
      <c r="D15" s="9"/>
      <c r="E15" s="9"/>
      <c r="F15" s="9"/>
      <c r="G15" s="9"/>
      <c r="H15" s="9"/>
    </row>
    <row r="17" spans="2:3" ht="15" thickBot="1" x14ac:dyDescent="0.4">
      <c r="B17" t="s">
        <v>44</v>
      </c>
    </row>
    <row r="18" spans="2:3" ht="15" thickBot="1" x14ac:dyDescent="0.4">
      <c r="B18" s="14" t="s">
        <v>43</v>
      </c>
      <c r="C18" s="131" t="s">
        <v>79</v>
      </c>
    </row>
    <row r="19" spans="2:3" ht="15" thickBot="1" x14ac:dyDescent="0.4">
      <c r="B19" s="15" t="s">
        <v>86</v>
      </c>
      <c r="C19" s="12" t="s">
        <v>80</v>
      </c>
    </row>
    <row r="20" spans="2:3" x14ac:dyDescent="0.35">
      <c r="B20" s="11" t="s">
        <v>45</v>
      </c>
    </row>
    <row r="22" spans="2:3" ht="15" thickBot="1" x14ac:dyDescent="0.4">
      <c r="B22" s="13" t="s">
        <v>52</v>
      </c>
    </row>
    <row r="23" spans="2:3" ht="15" thickBot="1" x14ac:dyDescent="0.4">
      <c r="B23" s="16" t="s">
        <v>46</v>
      </c>
      <c r="C23" s="17" t="s">
        <v>47</v>
      </c>
    </row>
    <row r="24" spans="2:3" ht="15" thickBot="1" x14ac:dyDescent="0.4">
      <c r="B24" s="15" t="s">
        <v>38</v>
      </c>
      <c r="C24" s="12" t="s">
        <v>81</v>
      </c>
    </row>
    <row r="25" spans="2:3" ht="15" thickBot="1" x14ac:dyDescent="0.4">
      <c r="B25" s="15" t="s">
        <v>48</v>
      </c>
      <c r="C25" s="12" t="s">
        <v>82</v>
      </c>
    </row>
    <row r="26" spans="2:3" ht="15" thickBot="1" x14ac:dyDescent="0.4">
      <c r="B26" s="15" t="s">
        <v>49</v>
      </c>
      <c r="C26" s="12" t="s">
        <v>83</v>
      </c>
    </row>
    <row r="27" spans="2:3" ht="15" thickBot="1" x14ac:dyDescent="0.4">
      <c r="B27" s="15" t="s">
        <v>50</v>
      </c>
      <c r="C27" s="12" t="s">
        <v>84</v>
      </c>
    </row>
    <row r="28" spans="2:3" ht="15" thickBot="1" x14ac:dyDescent="0.4">
      <c r="B28" s="15" t="s">
        <v>51</v>
      </c>
      <c r="C28" s="12" t="s">
        <v>85</v>
      </c>
    </row>
  </sheetData>
  <mergeCells count="3">
    <mergeCell ref="B1:E1"/>
    <mergeCell ref="B3:H5"/>
    <mergeCell ref="C8:F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4"/>
  <sheetViews>
    <sheetView zoomScale="120" zoomScaleNormal="120" workbookViewId="0">
      <selection activeCell="L6" sqref="L6"/>
    </sheetView>
  </sheetViews>
  <sheetFormatPr defaultRowHeight="14.5" x14ac:dyDescent="0.35"/>
  <cols>
    <col min="5" max="5" width="10.36328125" customWidth="1"/>
    <col min="9" max="9" width="49.453125" customWidth="1"/>
  </cols>
  <sheetData>
    <row r="1" spans="2:9" ht="19" thickBot="1" x14ac:dyDescent="0.5">
      <c r="B1" s="20" t="s">
        <v>0</v>
      </c>
      <c r="C1" s="21"/>
      <c r="D1" s="22"/>
    </row>
    <row r="2" spans="2:9" ht="17.5" thickBot="1" x14ac:dyDescent="0.4">
      <c r="B2" s="1"/>
    </row>
    <row r="3" spans="2:9" x14ac:dyDescent="0.35">
      <c r="B3" s="168" t="s">
        <v>31</v>
      </c>
      <c r="C3" s="169"/>
      <c r="D3" s="169"/>
      <c r="E3" s="169"/>
      <c r="F3" s="169"/>
      <c r="G3" s="169"/>
      <c r="H3" s="170"/>
      <c r="I3" s="10" t="s">
        <v>28</v>
      </c>
    </row>
    <row r="4" spans="2:9" x14ac:dyDescent="0.35">
      <c r="B4" s="171"/>
      <c r="C4" s="172"/>
      <c r="D4" s="172"/>
      <c r="E4" s="172"/>
      <c r="F4" s="172"/>
      <c r="G4" s="172"/>
      <c r="H4" s="173"/>
      <c r="I4" s="10"/>
    </row>
    <row r="5" spans="2:9" ht="15" thickBot="1" x14ac:dyDescent="0.4">
      <c r="B5" s="174"/>
      <c r="C5" s="175"/>
      <c r="D5" s="175"/>
      <c r="E5" s="175"/>
      <c r="F5" s="175"/>
      <c r="G5" s="175"/>
      <c r="H5" s="176"/>
      <c r="I5" s="10"/>
    </row>
    <row r="6" spans="2:9" ht="15" thickBot="1" x14ac:dyDescent="0.4">
      <c r="I6" s="10"/>
    </row>
    <row r="7" spans="2:9" x14ac:dyDescent="0.35">
      <c r="B7" s="168" t="s">
        <v>53</v>
      </c>
      <c r="C7" s="169"/>
      <c r="D7" s="169"/>
      <c r="E7" s="169"/>
      <c r="F7" s="169"/>
      <c r="G7" s="169"/>
      <c r="H7" s="170"/>
      <c r="I7" s="10" t="s">
        <v>29</v>
      </c>
    </row>
    <row r="8" spans="2:9" x14ac:dyDescent="0.35">
      <c r="B8" s="171"/>
      <c r="C8" s="172"/>
      <c r="D8" s="172"/>
      <c r="E8" s="172"/>
      <c r="F8" s="172"/>
      <c r="G8" s="172"/>
      <c r="H8" s="173"/>
      <c r="I8" s="10"/>
    </row>
    <row r="9" spans="2:9" ht="15" thickBot="1" x14ac:dyDescent="0.4">
      <c r="B9" s="174"/>
      <c r="C9" s="175"/>
      <c r="D9" s="175"/>
      <c r="E9" s="175"/>
      <c r="F9" s="175"/>
      <c r="G9" s="175"/>
      <c r="H9" s="176"/>
      <c r="I9" s="10"/>
    </row>
    <row r="10" spans="2:9" ht="15" thickBot="1" x14ac:dyDescent="0.4">
      <c r="I10" s="10"/>
    </row>
    <row r="11" spans="2:9" x14ac:dyDescent="0.35">
      <c r="B11" s="168" t="s">
        <v>54</v>
      </c>
      <c r="C11" s="169"/>
      <c r="D11" s="169"/>
      <c r="E11" s="169"/>
      <c r="F11" s="169"/>
      <c r="G11" s="169"/>
      <c r="H11" s="170"/>
      <c r="I11" s="10" t="s">
        <v>30</v>
      </c>
    </row>
    <row r="12" spans="2:9" x14ac:dyDescent="0.35">
      <c r="B12" s="171"/>
      <c r="C12" s="172"/>
      <c r="D12" s="172"/>
      <c r="E12" s="172"/>
      <c r="F12" s="172"/>
      <c r="G12" s="172"/>
      <c r="H12" s="173"/>
      <c r="I12" s="10"/>
    </row>
    <row r="13" spans="2:9" ht="33" customHeight="1" thickBot="1" x14ac:dyDescent="0.4">
      <c r="B13" s="174"/>
      <c r="C13" s="175"/>
      <c r="D13" s="175"/>
      <c r="E13" s="175"/>
      <c r="F13" s="175"/>
      <c r="G13" s="175"/>
      <c r="H13" s="176"/>
      <c r="I13" s="10"/>
    </row>
    <row r="14" spans="2:9" x14ac:dyDescent="0.35">
      <c r="I14" s="10"/>
    </row>
  </sheetData>
  <mergeCells count="3">
    <mergeCell ref="B3:H5"/>
    <mergeCell ref="B7:H9"/>
    <mergeCell ref="B11: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F6" sqref="F6"/>
    </sheetView>
  </sheetViews>
  <sheetFormatPr defaultRowHeight="14.5" x14ac:dyDescent="0.35"/>
  <sheetData>
    <row r="1" spans="1:1" x14ac:dyDescent="0.35">
      <c r="A1" s="130"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5"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4.5"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5" x14ac:dyDescent="0.3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V27" sqref="V27"/>
    </sheetView>
  </sheetViews>
  <sheetFormatPr defaultRowHeight="14.5"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58"/>
  <sheetViews>
    <sheetView tabSelected="1" workbookViewId="0">
      <selection activeCell="F18" sqref="F18"/>
    </sheetView>
  </sheetViews>
  <sheetFormatPr defaultRowHeight="14.5" x14ac:dyDescent="0.35"/>
  <cols>
    <col min="2" max="2" width="25.453125" customWidth="1"/>
    <col min="3" max="3" width="12.54296875" customWidth="1"/>
    <col min="4" max="4" width="12.54296875" style="106" customWidth="1"/>
    <col min="5" max="5" width="18" customWidth="1"/>
    <col min="6" max="6" width="12.90625" customWidth="1"/>
    <col min="7" max="7" width="11.90625" style="19" customWidth="1"/>
    <col min="8" max="8" width="13.90625" style="19" customWidth="1"/>
    <col min="9" max="9" width="15.36328125" style="19" customWidth="1"/>
    <col min="10" max="10" width="11.08984375" bestFit="1" customWidth="1"/>
    <col min="11" max="11" width="115.08984375" customWidth="1"/>
    <col min="12" max="12" width="11.08984375" style="19" bestFit="1" customWidth="1"/>
    <col min="13" max="13" width="9.08984375" style="19"/>
    <col min="14" max="14" width="18.08984375" style="19" customWidth="1"/>
    <col min="15" max="15" width="9.08984375" style="19"/>
    <col min="16" max="16" width="10.08984375" style="19" bestFit="1" customWidth="1"/>
    <col min="17" max="18" width="9.08984375" style="19"/>
    <col min="19" max="19" width="16.08984375" style="19" customWidth="1"/>
    <col min="20" max="20" width="9.08984375" style="19"/>
    <col min="21" max="21" width="12" style="19" customWidth="1"/>
    <col min="22" max="23" width="9.08984375" style="19"/>
    <col min="24" max="24" width="10.08984375" style="19" bestFit="1" customWidth="1"/>
    <col min="25" max="25" width="10.54296875" style="19" customWidth="1"/>
    <col min="26" max="26" width="11.08984375" style="19" customWidth="1"/>
    <col min="27" max="27" width="15.08984375" style="19" customWidth="1"/>
    <col min="28" max="28" width="10.6328125" style="19" customWidth="1"/>
    <col min="29" max="29" width="13.6328125" style="19" customWidth="1"/>
    <col min="30" max="31" width="9.08984375" style="19"/>
  </cols>
  <sheetData>
    <row r="1" spans="1:31" ht="21.5" thickBot="1" x14ac:dyDescent="0.55000000000000004">
      <c r="B1" s="147" t="s">
        <v>16</v>
      </c>
      <c r="C1" s="148"/>
      <c r="D1" s="148"/>
      <c r="E1" s="149"/>
    </row>
    <row r="2" spans="1:31" ht="15" thickBot="1" x14ac:dyDescent="0.4"/>
    <row r="3" spans="1:31" ht="15" customHeight="1" x14ac:dyDescent="0.35">
      <c r="B3" s="138" t="s">
        <v>73</v>
      </c>
      <c r="C3" s="139"/>
      <c r="D3" s="139"/>
      <c r="E3" s="139"/>
      <c r="F3" s="139"/>
      <c r="G3" s="139"/>
      <c r="H3" s="139"/>
      <c r="I3" s="139"/>
      <c r="J3" s="140"/>
    </row>
    <row r="4" spans="1:31" ht="15" customHeight="1" x14ac:dyDescent="0.35">
      <c r="B4" s="141"/>
      <c r="C4" s="142"/>
      <c r="D4" s="142"/>
      <c r="E4" s="142"/>
      <c r="F4" s="142"/>
      <c r="G4" s="142"/>
      <c r="H4" s="142"/>
      <c r="I4" s="142"/>
      <c r="J4" s="143"/>
    </row>
    <row r="5" spans="1:31" ht="73.5" customHeight="1" thickBot="1" x14ac:dyDescent="0.4">
      <c r="B5" s="144"/>
      <c r="C5" s="145"/>
      <c r="D5" s="145"/>
      <c r="E5" s="145"/>
      <c r="F5" s="145"/>
      <c r="G5" s="145"/>
      <c r="H5" s="145"/>
      <c r="I5" s="145"/>
      <c r="J5" s="146"/>
    </row>
    <row r="6" spans="1:31" ht="15" thickBot="1" x14ac:dyDescent="0.4"/>
    <row r="7" spans="1:31" ht="15" thickBot="1" x14ac:dyDescent="0.4">
      <c r="A7" s="96" t="s">
        <v>64</v>
      </c>
      <c r="B7" s="97"/>
      <c r="C7" s="115"/>
      <c r="D7" s="107"/>
      <c r="E7" s="84" t="s">
        <v>20</v>
      </c>
      <c r="F7" s="23"/>
      <c r="G7" s="71" t="s">
        <v>21</v>
      </c>
      <c r="H7" s="72"/>
      <c r="I7" s="73"/>
    </row>
    <row r="8" spans="1:31" x14ac:dyDescent="0.35">
      <c r="A8" s="98" t="s">
        <v>3</v>
      </c>
      <c r="B8" s="99" t="s">
        <v>58</v>
      </c>
      <c r="C8" s="111" t="s">
        <v>59</v>
      </c>
      <c r="D8" s="108"/>
      <c r="E8" s="86" t="s">
        <v>23</v>
      </c>
      <c r="F8" s="24" t="s">
        <v>25</v>
      </c>
      <c r="G8" s="39" t="s">
        <v>17</v>
      </c>
      <c r="H8" s="40" t="s">
        <v>18</v>
      </c>
      <c r="I8" s="41" t="s">
        <v>19</v>
      </c>
    </row>
    <row r="9" spans="1:31" ht="15" thickBot="1" x14ac:dyDescent="0.4">
      <c r="A9" s="100"/>
      <c r="B9" s="101"/>
      <c r="C9" s="112" t="s">
        <v>4</v>
      </c>
      <c r="D9" s="108"/>
      <c r="E9" s="86" t="s">
        <v>26</v>
      </c>
      <c r="F9" s="25">
        <f>MIN($G$9:$I$9)</f>
        <v>700000</v>
      </c>
      <c r="G9" s="47">
        <v>900000</v>
      </c>
      <c r="H9" s="48">
        <v>700000</v>
      </c>
      <c r="I9" s="49">
        <v>800000</v>
      </c>
    </row>
    <row r="10" spans="1:31" ht="15" thickBot="1" x14ac:dyDescent="0.4">
      <c r="A10" s="102" t="s">
        <v>5</v>
      </c>
      <c r="B10" s="103" t="s">
        <v>6</v>
      </c>
      <c r="C10" s="113">
        <v>0.25</v>
      </c>
      <c r="D10" s="109"/>
      <c r="E10" s="86"/>
      <c r="F10" s="26"/>
      <c r="G10" s="56"/>
      <c r="I10" s="57"/>
    </row>
    <row r="11" spans="1:31" ht="15" thickBot="1" x14ac:dyDescent="0.4">
      <c r="A11" s="102" t="s">
        <v>7</v>
      </c>
      <c r="B11" s="103" t="s">
        <v>8</v>
      </c>
      <c r="C11" s="113">
        <v>0.2</v>
      </c>
      <c r="D11" s="109"/>
      <c r="E11" s="86" t="s">
        <v>24</v>
      </c>
      <c r="F11" s="36">
        <v>25</v>
      </c>
      <c r="G11" s="123" t="s">
        <v>72</v>
      </c>
      <c r="I11" s="57"/>
    </row>
    <row r="12" spans="1:31" s="83" customFormat="1" ht="29.5" thickBot="1" x14ac:dyDescent="0.4">
      <c r="A12" s="102" t="s">
        <v>9</v>
      </c>
      <c r="B12" s="103" t="s">
        <v>10</v>
      </c>
      <c r="C12" s="113">
        <v>0.15</v>
      </c>
      <c r="D12" s="109"/>
      <c r="E12" s="87"/>
      <c r="F12" s="95" t="s">
        <v>68</v>
      </c>
      <c r="G12" s="78">
        <v>1</v>
      </c>
      <c r="H12" s="79">
        <v>3</v>
      </c>
      <c r="I12" s="80">
        <v>2</v>
      </c>
      <c r="J12" s="83" t="s">
        <v>56</v>
      </c>
      <c r="O12" s="82" t="s">
        <v>56</v>
      </c>
      <c r="T12" s="82" t="s">
        <v>56</v>
      </c>
      <c r="Y12" s="82" t="s">
        <v>56</v>
      </c>
      <c r="AD12" s="82" t="s">
        <v>56</v>
      </c>
      <c r="AE12" s="82"/>
    </row>
    <row r="13" spans="1:31" s="81" customFormat="1" ht="15" thickBot="1" x14ac:dyDescent="0.4">
      <c r="A13" s="102" t="s">
        <v>11</v>
      </c>
      <c r="B13" s="103" t="s">
        <v>12</v>
      </c>
      <c r="C13" s="113">
        <v>0.1</v>
      </c>
      <c r="D13" s="109"/>
      <c r="E13" s="88"/>
      <c r="F13" s="93" t="s">
        <v>67</v>
      </c>
      <c r="G13" s="78">
        <f>SUM(G12:I12)</f>
        <v>6</v>
      </c>
      <c r="H13" s="79">
        <f>SUM(G12:I12)</f>
        <v>6</v>
      </c>
      <c r="I13" s="80">
        <f>SUM(G12:I12)</f>
        <v>6</v>
      </c>
      <c r="O13" s="77"/>
      <c r="T13" s="77"/>
      <c r="Y13" s="77"/>
      <c r="AD13" s="77"/>
      <c r="AE13" s="77"/>
    </row>
    <row r="14" spans="1:31" ht="29.5" thickBot="1" x14ac:dyDescent="0.4">
      <c r="A14" s="102" t="s">
        <v>56</v>
      </c>
      <c r="B14" s="103" t="s">
        <v>13</v>
      </c>
      <c r="C14" s="113">
        <v>0.3</v>
      </c>
      <c r="D14" s="109"/>
      <c r="E14" s="89"/>
      <c r="F14" s="94" t="s">
        <v>66</v>
      </c>
      <c r="G14" s="66">
        <f>SUM(G12*$F$11)/G13</f>
        <v>4.166666666666667</v>
      </c>
      <c r="H14" s="67">
        <f>SUM(H12*$F$11)/H13</f>
        <v>12.5</v>
      </c>
      <c r="I14" s="68">
        <f>SUM(I12*$F$11)/I13</f>
        <v>8.3333333333333339</v>
      </c>
    </row>
    <row r="15" spans="1:31" ht="15" thickBot="1" x14ac:dyDescent="0.4">
      <c r="A15" s="104"/>
      <c r="B15" s="105" t="s">
        <v>14</v>
      </c>
      <c r="C15" s="114">
        <v>1</v>
      </c>
      <c r="D15" s="110"/>
    </row>
    <row r="16" spans="1:31" ht="15" thickBot="1" x14ac:dyDescent="0.4">
      <c r="B16" s="119" t="s">
        <v>70</v>
      </c>
      <c r="E16" s="84" t="s">
        <v>20</v>
      </c>
      <c r="F16" s="85"/>
      <c r="G16" s="74" t="s">
        <v>22</v>
      </c>
      <c r="H16" s="75"/>
      <c r="I16" s="76"/>
    </row>
    <row r="17" spans="5:9" ht="15" thickBot="1" x14ac:dyDescent="0.4">
      <c r="E17" s="86" t="s">
        <v>23</v>
      </c>
      <c r="F17" s="27" t="s">
        <v>25</v>
      </c>
      <c r="G17" s="39" t="s">
        <v>17</v>
      </c>
      <c r="H17" s="40" t="s">
        <v>18</v>
      </c>
      <c r="I17" s="41" t="s">
        <v>19</v>
      </c>
    </row>
    <row r="18" spans="5:9" x14ac:dyDescent="0.35">
      <c r="E18" s="86" t="s">
        <v>26</v>
      </c>
      <c r="F18" s="25">
        <f>MAX($G$19:$I$19)</f>
        <v>100000</v>
      </c>
      <c r="G18" s="52">
        <v>820000</v>
      </c>
      <c r="H18" s="118">
        <v>600000</v>
      </c>
      <c r="I18" s="54">
        <v>830000</v>
      </c>
    </row>
    <row r="19" spans="5:9" ht="29" x14ac:dyDescent="0.35">
      <c r="E19" s="86"/>
      <c r="F19" s="117" t="s">
        <v>65</v>
      </c>
      <c r="G19" s="47">
        <f>SUM(G9-G18)</f>
        <v>80000</v>
      </c>
      <c r="H19" s="58">
        <f>SUM(H9-H18)</f>
        <v>100000</v>
      </c>
      <c r="I19" s="49">
        <f>SUM(I9-I18)</f>
        <v>-30000</v>
      </c>
    </row>
    <row r="20" spans="5:9" x14ac:dyDescent="0.35">
      <c r="E20" s="86" t="s">
        <v>24</v>
      </c>
      <c r="F20" s="36">
        <v>20</v>
      </c>
      <c r="G20" s="123" t="s">
        <v>72</v>
      </c>
      <c r="I20" s="57"/>
    </row>
    <row r="21" spans="5:9" ht="29" x14ac:dyDescent="0.35">
      <c r="E21" s="87"/>
      <c r="F21" s="95" t="s">
        <v>68</v>
      </c>
      <c r="G21" s="78">
        <v>2</v>
      </c>
      <c r="H21" s="79">
        <v>3</v>
      </c>
      <c r="I21" s="80">
        <v>1</v>
      </c>
    </row>
    <row r="22" spans="5:9" x14ac:dyDescent="0.35">
      <c r="E22" s="88"/>
      <c r="F22" s="93" t="s">
        <v>67</v>
      </c>
      <c r="G22" s="78">
        <f>SUM(G21:I21)</f>
        <v>6</v>
      </c>
      <c r="H22" s="79">
        <f>SUM(G21:I21)</f>
        <v>6</v>
      </c>
      <c r="I22" s="80">
        <f>SUM(G21:I21)</f>
        <v>6</v>
      </c>
    </row>
    <row r="23" spans="5:9" ht="15.75" customHeight="1" thickBot="1" x14ac:dyDescent="0.4">
      <c r="E23" s="89"/>
      <c r="F23" s="94" t="s">
        <v>66</v>
      </c>
      <c r="G23" s="66">
        <f>SUM(G21*$F$20)/G22</f>
        <v>6.666666666666667</v>
      </c>
      <c r="H23" s="67">
        <f>SUM(H21*$F$20)/H22</f>
        <v>10</v>
      </c>
      <c r="I23" s="68">
        <f>SUM(I21*$F$20)/I22</f>
        <v>3.3333333333333335</v>
      </c>
    </row>
    <row r="24" spans="5:9" ht="15" thickBot="1" x14ac:dyDescent="0.4"/>
    <row r="25" spans="5:9" ht="15" thickBot="1" x14ac:dyDescent="0.4">
      <c r="E25" s="84" t="s">
        <v>20</v>
      </c>
      <c r="F25" s="37"/>
      <c r="G25" s="74" t="s">
        <v>60</v>
      </c>
      <c r="H25" s="75"/>
      <c r="I25" s="76"/>
    </row>
    <row r="26" spans="5:9" x14ac:dyDescent="0.35">
      <c r="E26" s="86" t="s">
        <v>23</v>
      </c>
      <c r="F26" s="38" t="s">
        <v>25</v>
      </c>
      <c r="G26" s="39" t="s">
        <v>17</v>
      </c>
      <c r="H26" s="40" t="s">
        <v>18</v>
      </c>
      <c r="I26" s="41" t="s">
        <v>19</v>
      </c>
    </row>
    <row r="27" spans="5:9" x14ac:dyDescent="0.35">
      <c r="E27" s="86" t="s">
        <v>26</v>
      </c>
      <c r="F27" s="46">
        <f>MAX($G$28:$I$28)</f>
        <v>70000</v>
      </c>
      <c r="G27" s="47">
        <v>750000</v>
      </c>
      <c r="H27" s="51">
        <v>550000</v>
      </c>
      <c r="I27" s="49">
        <v>775000</v>
      </c>
    </row>
    <row r="28" spans="5:9" ht="29" x14ac:dyDescent="0.35">
      <c r="E28" s="86"/>
      <c r="F28" s="121" t="s">
        <v>65</v>
      </c>
      <c r="G28" s="59">
        <f>SUM(G18-G27)</f>
        <v>70000</v>
      </c>
      <c r="H28" s="51">
        <f>SUM(H18-H27)</f>
        <v>50000</v>
      </c>
      <c r="I28" s="49">
        <f>SUM(I18-I27)</f>
        <v>55000</v>
      </c>
    </row>
    <row r="29" spans="5:9" x14ac:dyDescent="0.35">
      <c r="E29" s="86" t="s">
        <v>24</v>
      </c>
      <c r="F29" s="60">
        <v>15</v>
      </c>
      <c r="G29" s="123" t="s">
        <v>72</v>
      </c>
      <c r="I29" s="57"/>
    </row>
    <row r="30" spans="5:9" ht="29" x14ac:dyDescent="0.35">
      <c r="E30" s="87"/>
      <c r="F30" s="90" t="s">
        <v>68</v>
      </c>
      <c r="G30" s="78">
        <v>3</v>
      </c>
      <c r="H30" s="79">
        <v>1</v>
      </c>
      <c r="I30" s="80">
        <v>2</v>
      </c>
    </row>
    <row r="31" spans="5:9" x14ac:dyDescent="0.35">
      <c r="E31" s="88"/>
      <c r="F31" s="91" t="s">
        <v>67</v>
      </c>
      <c r="G31" s="78">
        <f>SUM(G30:I30)</f>
        <v>6</v>
      </c>
      <c r="H31" s="79">
        <f>SUM(G30:I30)</f>
        <v>6</v>
      </c>
      <c r="I31" s="80">
        <f>SUM(G30:I30)</f>
        <v>6</v>
      </c>
    </row>
    <row r="32" spans="5:9" ht="29.5" thickBot="1" x14ac:dyDescent="0.4">
      <c r="E32" s="89"/>
      <c r="F32" s="92" t="s">
        <v>66</v>
      </c>
      <c r="G32" s="66">
        <f>SUM(G30*$F$29)/G31</f>
        <v>7.5</v>
      </c>
      <c r="H32" s="67">
        <f>SUM(H30*$F$29)/H31</f>
        <v>2.5</v>
      </c>
      <c r="I32" s="68">
        <f>SUM(I30*$F$29)/I31</f>
        <v>5</v>
      </c>
    </row>
    <row r="33" spans="5:9" ht="15" thickBot="1" x14ac:dyDescent="0.4"/>
    <row r="34" spans="5:9" ht="15" thickBot="1" x14ac:dyDescent="0.4">
      <c r="E34" s="84" t="s">
        <v>20</v>
      </c>
      <c r="F34" s="37"/>
      <c r="G34" s="74" t="s">
        <v>61</v>
      </c>
      <c r="H34" s="75"/>
      <c r="I34" s="76"/>
    </row>
    <row r="35" spans="5:9" ht="15" thickBot="1" x14ac:dyDescent="0.4">
      <c r="E35" s="86" t="s">
        <v>23</v>
      </c>
      <c r="F35" s="42" t="s">
        <v>25</v>
      </c>
      <c r="G35" s="39" t="s">
        <v>17</v>
      </c>
      <c r="H35" s="40" t="s">
        <v>18</v>
      </c>
      <c r="I35" s="41" t="s">
        <v>19</v>
      </c>
    </row>
    <row r="36" spans="5:9" x14ac:dyDescent="0.35">
      <c r="E36" s="86" t="s">
        <v>26</v>
      </c>
      <c r="F36" s="46">
        <f>MAX($G$37:$I$37)</f>
        <v>50000</v>
      </c>
      <c r="G36" s="52">
        <v>700000</v>
      </c>
      <c r="H36" s="118">
        <v>540000</v>
      </c>
      <c r="I36" s="54">
        <v>750000</v>
      </c>
    </row>
    <row r="37" spans="5:9" ht="29" x14ac:dyDescent="0.35">
      <c r="E37" s="86"/>
      <c r="F37" s="122" t="s">
        <v>65</v>
      </c>
      <c r="G37" s="59">
        <f>SUM(G27-G36)</f>
        <v>50000</v>
      </c>
      <c r="H37" s="51">
        <f>SUM(H27-H36)</f>
        <v>10000</v>
      </c>
      <c r="I37" s="49">
        <f>SUM(I27-I36)</f>
        <v>25000</v>
      </c>
    </row>
    <row r="38" spans="5:9" x14ac:dyDescent="0.35">
      <c r="E38" s="86" t="s">
        <v>24</v>
      </c>
      <c r="F38" s="60">
        <v>10</v>
      </c>
      <c r="G38" s="123" t="s">
        <v>72</v>
      </c>
      <c r="I38" s="57"/>
    </row>
    <row r="39" spans="5:9" ht="29" x14ac:dyDescent="0.35">
      <c r="E39" s="87"/>
      <c r="F39" s="90" t="s">
        <v>68</v>
      </c>
      <c r="G39" s="78">
        <v>3</v>
      </c>
      <c r="H39" s="79">
        <v>1</v>
      </c>
      <c r="I39" s="80">
        <v>2</v>
      </c>
    </row>
    <row r="40" spans="5:9" x14ac:dyDescent="0.35">
      <c r="E40" s="88"/>
      <c r="F40" s="91" t="s">
        <v>67</v>
      </c>
      <c r="G40" s="78">
        <f>SUM(G39:I39)</f>
        <v>6</v>
      </c>
      <c r="H40" s="79">
        <f>SUM(G39:I39)</f>
        <v>6</v>
      </c>
      <c r="I40" s="80">
        <f>SUM(G39:I39)</f>
        <v>6</v>
      </c>
    </row>
    <row r="41" spans="5:9" ht="29.5" thickBot="1" x14ac:dyDescent="0.4">
      <c r="E41" s="89"/>
      <c r="F41" s="92" t="s">
        <v>66</v>
      </c>
      <c r="G41" s="66">
        <f>SUM(G39*$F$38)/G40</f>
        <v>5</v>
      </c>
      <c r="H41" s="67">
        <f>SUM(H39*$F$38)/H40</f>
        <v>1.6666666666666667</v>
      </c>
      <c r="I41" s="68">
        <f>SUM(I39*$F$38)/I40</f>
        <v>3.3333333333333335</v>
      </c>
    </row>
    <row r="42" spans="5:9" ht="15" thickBot="1" x14ac:dyDescent="0.4"/>
    <row r="43" spans="5:9" ht="21.5" thickBot="1" x14ac:dyDescent="0.4">
      <c r="E43" s="84" t="s">
        <v>20</v>
      </c>
      <c r="F43" s="135" t="s">
        <v>69</v>
      </c>
      <c r="G43" s="136"/>
      <c r="H43" s="136"/>
      <c r="I43" s="137"/>
    </row>
    <row r="44" spans="5:9" ht="15" thickBot="1" x14ac:dyDescent="0.4">
      <c r="E44" s="86" t="s">
        <v>23</v>
      </c>
      <c r="F44" s="42" t="s">
        <v>25</v>
      </c>
      <c r="G44" s="43" t="s">
        <v>17</v>
      </c>
      <c r="H44" s="44" t="s">
        <v>18</v>
      </c>
      <c r="I44" s="45" t="s">
        <v>19</v>
      </c>
    </row>
    <row r="45" spans="5:9" x14ac:dyDescent="0.35">
      <c r="E45" s="86" t="s">
        <v>26</v>
      </c>
      <c r="F45" s="46">
        <f>MIN($G$45:$I$45)</f>
        <v>2390000</v>
      </c>
      <c r="G45" s="52">
        <f>SUM(G9+G18+G27+G36)</f>
        <v>3170000</v>
      </c>
      <c r="H45" s="53">
        <f>SUM(H9+H18+H27+H36)</f>
        <v>2390000</v>
      </c>
      <c r="I45" s="54">
        <f>SUM(I9+I18+I27+I36)</f>
        <v>3155000</v>
      </c>
    </row>
    <row r="46" spans="5:9" x14ac:dyDescent="0.35">
      <c r="E46" s="86"/>
      <c r="F46" s="55"/>
      <c r="G46" s="56"/>
      <c r="I46" s="57"/>
    </row>
    <row r="47" spans="5:9" x14ac:dyDescent="0.35">
      <c r="E47" s="86" t="s">
        <v>24</v>
      </c>
      <c r="F47" s="60">
        <v>30</v>
      </c>
      <c r="G47" s="123" t="s">
        <v>72</v>
      </c>
      <c r="I47" s="57"/>
    </row>
    <row r="48" spans="5:9" ht="29" x14ac:dyDescent="0.35">
      <c r="E48" s="87"/>
      <c r="F48" s="90" t="s">
        <v>68</v>
      </c>
      <c r="G48" s="78">
        <v>1</v>
      </c>
      <c r="H48" s="79">
        <v>3</v>
      </c>
      <c r="I48" s="80">
        <v>2</v>
      </c>
    </row>
    <row r="49" spans="5:11" x14ac:dyDescent="0.35">
      <c r="E49" s="88"/>
      <c r="F49" s="91" t="s">
        <v>67</v>
      </c>
      <c r="G49" s="78">
        <f>SUM(G48:I48)</f>
        <v>6</v>
      </c>
      <c r="H49" s="79">
        <f>SUM(G48:I48)</f>
        <v>6</v>
      </c>
      <c r="I49" s="80">
        <f>SUM(G48:I48)</f>
        <v>6</v>
      </c>
    </row>
    <row r="50" spans="5:11" ht="29.5" thickBot="1" x14ac:dyDescent="0.4">
      <c r="E50" s="89"/>
      <c r="F50" s="92" t="s">
        <v>66</v>
      </c>
      <c r="G50" s="66">
        <f>SUM(G48*$F$47)/G49</f>
        <v>5</v>
      </c>
      <c r="H50" s="67">
        <f>SUM(H48*$F$47)/H49</f>
        <v>15</v>
      </c>
      <c r="I50" s="68">
        <f>SUM(I48*$F$47)/I49</f>
        <v>10</v>
      </c>
    </row>
    <row r="51" spans="5:11" x14ac:dyDescent="0.35">
      <c r="F51" s="19"/>
    </row>
    <row r="52" spans="5:11" x14ac:dyDescent="0.35">
      <c r="F52" s="19"/>
    </row>
    <row r="53" spans="5:11" ht="19" thickBot="1" x14ac:dyDescent="0.4">
      <c r="F53" s="116" t="s">
        <v>62</v>
      </c>
    </row>
    <row r="54" spans="5:11" ht="87.5" thickBot="1" x14ac:dyDescent="0.4">
      <c r="F54" s="132" t="s">
        <v>63</v>
      </c>
      <c r="G54" s="133"/>
      <c r="H54" s="133"/>
      <c r="I54" s="134"/>
      <c r="K54" s="120" t="s">
        <v>71</v>
      </c>
    </row>
    <row r="55" spans="5:11" x14ac:dyDescent="0.35">
      <c r="F55" s="65" t="s">
        <v>56</v>
      </c>
      <c r="G55" s="39" t="s">
        <v>17</v>
      </c>
      <c r="H55" s="40" t="s">
        <v>18</v>
      </c>
      <c r="I55" s="41" t="s">
        <v>19</v>
      </c>
    </row>
    <row r="56" spans="5:11" ht="23.5" x14ac:dyDescent="0.35">
      <c r="F56" s="50" t="s">
        <v>56</v>
      </c>
      <c r="G56" s="69">
        <f>SUM(G14+G23+G32+G41+G50)</f>
        <v>28.333333333333336</v>
      </c>
      <c r="H56" s="124">
        <f>SUM(H14+H23+H32+H41+H50)</f>
        <v>41.666666666666671</v>
      </c>
      <c r="I56" s="70">
        <f>SUM(I14+I23+I32+I41+I50)</f>
        <v>30</v>
      </c>
    </row>
    <row r="57" spans="5:11" ht="15" thickBot="1" x14ac:dyDescent="0.4">
      <c r="F57" s="63"/>
      <c r="G57" s="61"/>
      <c r="H57" s="62"/>
      <c r="I57" s="64"/>
    </row>
    <row r="58" spans="5:11" x14ac:dyDescent="0.35">
      <c r="F58" s="19"/>
    </row>
  </sheetData>
  <mergeCells count="4">
    <mergeCell ref="F54:I54"/>
    <mergeCell ref="F43:I43"/>
    <mergeCell ref="B3:J5"/>
    <mergeCell ref="B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A0E35A9CE5A87044A402BCAB4DA7F854" ma:contentTypeVersion="127" ma:contentTypeDescription="" ma:contentTypeScope="" ma:versionID="fcf33928551933798bae03c852798b51">
  <xsd:schema xmlns:xsd="http://www.w3.org/2001/XMLSchema" xmlns:xs="http://www.w3.org/2001/XMLSchema" xmlns:p="http://schemas.microsoft.com/office/2006/metadata/properties" xmlns:ns2="c8892238-b4c2-494b-8f14-6503de948040" targetNamespace="http://schemas.microsoft.com/office/2006/metadata/properties" ma:root="true" ma:fieldsID="f1f2c901602cd372d3f9e8812913c5d4" ns2:_="">
    <xsd:import namespace="c8892238-b4c2-494b-8f14-6503de948040"/>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892238-b4c2-494b-8f14-6503de948040"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89c5ba72-e599-4f43-b29d-4c8b191005f7}" ma:internalName="TaxCatchAll" ma:showField="CatchAllData" ma:web="c8892238-b4c2-494b-8f14-6503de94804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9c5ba72-e599-4f43-b29d-4c8b191005f7}" ma:internalName="TaxCatchAllLabel" ma:readOnly="true" ma:showField="CatchAllDataLabel" ma:web="c8892238-b4c2-494b-8f14-6503de948040">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41|84ee7411-c20b-4787-841c-cfdbe196030e" ma:fieldId="{11f8bb48-43d6-459a-8b80-9123185593c7}" ma:sspId="aeba1505-9dcf-4086-9c01-dfd240ad3a2c" ma:termSetId="c306ef50-6ab4-470c-a00b-0c94dc1e6671"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aeba1505-9dcf-4086-9c01-dfd240ad3a2c" ma:termSetId="6375781b-159b-43c0-9138-c5f98db1ab44"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aeba1505-9dcf-4086-9c01-dfd240ad3a2c" ma:termSetId="89170aa5-9e34-4506-bc4d-8d41d962b931"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633aad03-fabf-442b-85c7-8209b03da9f6" ma:fieldId="{6bbd3faf-a5ab-4e5e-b8a6-a5e099cef439}" ma:sspId="aeba1505-9dcf-4086-9c01-dfd240ad3a2c" ma:termSetId="a586c27f-5903-4161-92cd-3228879c99f3"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aeba1505-9dcf-4086-9c01-dfd240ad3a2c" ma:termSetId="89170aa5-9e34-4506-bc4d-8d41d962b931"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1f8bb4843d6459a8b809123185593c7 xmlns="c8892238-b4c2-494b-8f14-6503de948040">
      <Terms xmlns="http://schemas.microsoft.com/office/infopath/2007/PartnerControls">
        <TermInfo xmlns="http://schemas.microsoft.com/office/infopath/2007/PartnerControls">
          <TermName xmlns="http://schemas.microsoft.com/office/infopath/2007/PartnerControls">041</TermName>
          <TermId xmlns="http://schemas.microsoft.com/office/infopath/2007/PartnerControls">84ee7411-c20b-4787-841c-cfdbe196030e</TermId>
        </TermInfo>
      </Terms>
    </h1f8bb4843d6459a8b809123185593c7>
    <m02c691f3efa402dab5cbaa8c240a9e7 xmlns="c8892238-b4c2-494b-8f14-6503de948040">
      <Terms xmlns="http://schemas.microsoft.com/office/infopath/2007/PartnerControls">
        <TermInfo xmlns="http://schemas.microsoft.com/office/infopath/2007/PartnerControls">
          <TermName xmlns="http://schemas.microsoft.com/office/infopath/2007/PartnerControls">Oileáin Árann</TermName>
          <TermId xmlns="http://schemas.microsoft.com/office/infopath/2007/PartnerControls">42d91c17-d4d2-40e1-88dc-c955c2e1964b</TermId>
        </TermInfo>
      </Terms>
    </m02c691f3efa402dab5cbaa8c240a9e7>
    <nb1b8a72855341e18dd75ce464e281f2 xmlns="c8892238-b4c2-494b-8f14-6503de948040">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125268f7-2990-4341-95b6-5bf6875617ae</TermId>
        </TermInfo>
      </Terms>
    </nb1b8a72855341e18dd75ce464e281f2>
    <fbaa881fc4ae443f9fdafbdd527793df xmlns="c8892238-b4c2-494b-8f14-6503de948040">
      <Terms xmlns="http://schemas.microsoft.com/office/infopath/2007/PartnerControls"/>
    </fbaa881fc4ae443f9fdafbdd527793df>
    <_vti_ItemDeclaredRecord xmlns="c8892238-b4c2-494b-8f14-6503de948040" xsi:nil="true"/>
    <eDocs_FileStatus xmlns="c8892238-b4c2-494b-8f14-6503de948040">Live</eDocs_FileStatus>
    <eDocs_eFileName xmlns="c8892238-b4c2-494b-8f14-6503de948040">GAE041-001-2026</eDocs_eFileName>
    <mbbd3fafa5ab4e5eb8a6a5e099cef439 xmlns="c8892238-b4c2-494b-8f14-6503de948040">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633aad03-fabf-442b-85c7-8209b03da9f6</TermId>
        </TermInfo>
      </Terms>
    </mbbd3fafa5ab4e5eb8a6a5e099cef439>
    <TaxCatchAll xmlns="c8892238-b4c2-494b-8f14-6503de948040">
      <Value>4</Value>
      <Value>38</Value>
      <Value>57</Value>
      <Value>1</Value>
    </TaxCatchAll>
  </documentManagement>
</p:properties>
</file>

<file path=customXml/itemProps1.xml><?xml version="1.0" encoding="utf-8"?>
<ds:datastoreItem xmlns:ds="http://schemas.openxmlformats.org/officeDocument/2006/customXml" ds:itemID="{C082A5C7-BC96-48E4-BCCB-C9357EBB56DA}">
  <ds:schemaRefs>
    <ds:schemaRef ds:uri="http://schemas.microsoft.com/sharepoint/v3/contenttype/forms"/>
  </ds:schemaRefs>
</ds:datastoreItem>
</file>

<file path=customXml/itemProps2.xml><?xml version="1.0" encoding="utf-8"?>
<ds:datastoreItem xmlns:ds="http://schemas.openxmlformats.org/officeDocument/2006/customXml" ds:itemID="{CD87F5E4-F409-46D7-B870-A72A6E81D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892238-b4c2-494b-8f14-6503de948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AEA038-60B9-491F-9F39-ECD8E193C9D6}">
  <ds:schemaRefs>
    <ds:schemaRef ds:uri="http://purl.org/dc/elements/1.1/"/>
    <ds:schemaRef ds:uri="http://schemas.microsoft.com/office/2006/metadata/properties"/>
    <ds:schemaRef ds:uri="http://schemas.microsoft.com/office/2006/documentManagement/types"/>
    <ds:schemaRef ds:uri="c8892238-b4c2-494b-8f14-6503de948040"/>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Maximum Subsidy Claims Summary </vt:lpstr>
      <vt:lpstr>Forecast Instructions</vt:lpstr>
      <vt:lpstr>Option 1</vt:lpstr>
      <vt:lpstr>Option 2</vt:lpstr>
      <vt:lpstr>Option 3</vt:lpstr>
      <vt:lpstr>Option 4</vt:lpstr>
      <vt:lpstr>Option 5</vt:lpstr>
      <vt:lpstr>Example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PSO- Aran Islands Forecast of Income and Expense and Max Subsidy Claim</dc:title>
  <dc:creator>Gordon Duncan (Finance)</dc:creator>
  <cp:lastModifiedBy>Colm Mac Donncha (DRCDG)</cp:lastModifiedBy>
  <dcterms:created xsi:type="dcterms:W3CDTF">2015-06-05T18:17:20Z</dcterms:created>
  <dcterms:modified xsi:type="dcterms:W3CDTF">2026-09-10T11:41:56Z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0x0101000BC94875665D404BB1351B53C41FD2C000A0E35A9CE5A87044A402BCAB4DA7F854</vt:lpwstr>
  </property>
  <property fmtid="{D5CDD505-2E9C-101B-9397-08002B2CF9AE}" pid="3" name="eDocs_SecurityClassification">
    <vt:lpwstr>4;#Unclassified|633aad03-fabf-442b-85c7-8209b03da9f6</vt:lpwstr>
  </property>
  <property fmtid="{D5CDD505-2E9C-101B-9397-08002B2CF9AE}" pid="4" name="eDocs_Series">
    <vt:lpwstr>1;#041|84ee7411-c20b-4787-841c-cfdbe196030e</vt:lpwstr>
  </property>
  <property fmtid="{D5CDD505-2E9C-101B-9397-08002B2CF9AE}" pid="5" name="eDocs_Year">
    <vt:lpwstr>57;#2026|125268f7-2990-4341-95b6-5bf6875617ae</vt:lpwstr>
  </property>
  <property fmtid="{D5CDD505-2E9C-101B-9397-08002B2CF9AE}" pid="6" name="eDocs_FileTopics">
    <vt:lpwstr>38;#Oileáin Árann|42d91c17-d4d2-40e1-88dc-c955c2e1964b</vt:lpwstr>
  </property>
  <property fmtid="{D5CDD505-2E9C-101B-9397-08002B2CF9AE}" pid="7" name="eDocs_DocumentTopics">
    <vt:lpwstr/>
  </property>
  <property fmtid="{D5CDD505-2E9C-101B-9397-08002B2CF9AE}" pid="8" name="ge25f6a3ef6f42d4865685f2a74bf8c7">
    <vt:lpwstr/>
  </property>
  <property fmtid="{D5CDD505-2E9C-101B-9397-08002B2CF9AE}" pid="9" name="eDocs_RetentionPeriodTerm">
    <vt:lpwstr/>
  </property>
</Properties>
</file>