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Clair.Gallagher\Downloads\"/>
    </mc:Choice>
  </mc:AlternateContent>
  <xr:revisionPtr revIDLastSave="0" documentId="8_{FC3C673A-A76C-4DD7-99D5-5B8F76EE8FF8}" xr6:coauthVersionLast="47" xr6:coauthVersionMax="47" xr10:uidLastSave="{00000000-0000-0000-0000-000000000000}"/>
  <bookViews>
    <workbookView xWindow="-108" yWindow="-108" windowWidth="23256" windowHeight="12456" tabRatio="500" firstSheet="1" xr2:uid="{00000000-000D-0000-FFFF-FFFF00000000}"/>
  </bookViews>
  <sheets>
    <sheet name="Summary" sheetId="1" r:id="rId1"/>
    <sheet name="Requirements" sheetId="2" r:id="rId2"/>
    <sheet name="Pricing - Arm 1" sheetId="3" r:id="rId3"/>
    <sheet name="Pricing - Arm 2" sheetId="4" r:id="rId4"/>
    <sheet name="Pricing Summary"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0" i="4" l="1"/>
  <c r="E10" i="4"/>
  <c r="G10" i="4" s="1"/>
  <c r="H9" i="4"/>
  <c r="G9" i="4"/>
  <c r="E9" i="4"/>
  <c r="H8" i="4"/>
  <c r="H13" i="4" s="1"/>
  <c r="C10" i="5" s="1"/>
  <c r="G8" i="4"/>
  <c r="E8" i="4"/>
  <c r="H7" i="4"/>
  <c r="E7" i="4"/>
  <c r="G7" i="4" s="1"/>
  <c r="H6" i="4"/>
  <c r="E6" i="4"/>
  <c r="G6" i="4" s="1"/>
  <c r="H5" i="4"/>
  <c r="E5" i="4"/>
  <c r="G5" i="4" s="1"/>
  <c r="H4" i="4"/>
  <c r="H12" i="4" s="1"/>
  <c r="C4" i="5" s="1"/>
  <c r="G4" i="4"/>
  <c r="E4" i="4"/>
  <c r="H3" i="4"/>
  <c r="E3" i="4"/>
  <c r="G3" i="4" s="1"/>
  <c r="H12" i="3"/>
  <c r="G12" i="3"/>
  <c r="E12" i="3"/>
  <c r="H11" i="3"/>
  <c r="E11" i="3"/>
  <c r="G11" i="3" s="1"/>
  <c r="H10" i="3"/>
  <c r="E10" i="3"/>
  <c r="G10" i="3" s="1"/>
  <c r="H9" i="3"/>
  <c r="G9" i="3"/>
  <c r="E9" i="3"/>
  <c r="H8" i="3"/>
  <c r="H15" i="3" s="1"/>
  <c r="C9" i="5" s="1"/>
  <c r="G8" i="3"/>
  <c r="E8" i="3"/>
  <c r="H7" i="3"/>
  <c r="E7" i="3"/>
  <c r="G7" i="3" s="1"/>
  <c r="H6" i="3"/>
  <c r="E6" i="3"/>
  <c r="G6" i="3" s="1"/>
  <c r="H5" i="3"/>
  <c r="E5" i="3"/>
  <c r="G5" i="3" s="1"/>
  <c r="H4" i="3"/>
  <c r="G4" i="3"/>
  <c r="E4" i="3"/>
  <c r="H3" i="3"/>
  <c r="H14" i="3" s="1"/>
  <c r="C3" i="5" s="1"/>
  <c r="E3" i="3"/>
  <c r="G3" i="3" s="1"/>
  <c r="C35" i="2"/>
  <c r="B35" i="2"/>
  <c r="B11" i="1"/>
  <c r="C9" i="1"/>
  <c r="C5" i="5" l="1"/>
  <c r="C14" i="5" l="1"/>
  <c r="C13" i="5"/>
  <c r="C12" i="5"/>
  <c r="C7" i="5"/>
  <c r="B10" i="1"/>
  <c r="B12" i="1" s="1"/>
</calcChain>
</file>

<file path=xl/sharedStrings.xml><?xml version="1.0" encoding="utf-8"?>
<sst xmlns="http://schemas.openxmlformats.org/spreadsheetml/2006/main" count="173" uniqueCount="103">
  <si>
    <t>RFT ASSESSMENT SUMMARY</t>
  </si>
  <si>
    <t>Project No.:</t>
  </si>
  <si>
    <t>CfT-2026-002</t>
  </si>
  <si>
    <t>Project Name:</t>
  </si>
  <si>
    <t>High-Throughput Antibody Production &amp; Characterisation Services (570 Abs, two arms)</t>
  </si>
  <si>
    <t>Award Criterion</t>
  </si>
  <si>
    <t>Weighting</t>
  </si>
  <si>
    <t>Vendor Score</t>
  </si>
  <si>
    <t>Notes</t>
  </si>
  <si>
    <t>Technical Capability &amp; Platform Qualification</t>
  </si>
  <si>
    <t>Flexibility &amp; Change Management</t>
  </si>
  <si>
    <t>Cost &amp; Value</t>
  </si>
  <si>
    <t>Track Record, Case Studies &amp; References</t>
  </si>
  <si>
    <t>Score</t>
  </si>
  <si>
    <t>Total quoted cost (€)</t>
  </si>
  <si>
    <t>Linked from Pricing Summary tab</t>
  </si>
  <si>
    <t>Budget cap (€)</t>
  </si>
  <si>
    <t>Variance vs cap (€)</t>
  </si>
  <si>
    <t>NOTES:</t>
  </si>
  <si>
    <t>Requirement</t>
  </si>
  <si>
    <t>Max Marks</t>
  </si>
  <si>
    <t>Score Awarded</t>
  </si>
  <si>
    <t>Per Vendor</t>
  </si>
  <si>
    <t>Notes from Vendor</t>
  </si>
  <si>
    <t>Per Client</t>
  </si>
  <si>
    <t>Client Notes</t>
  </si>
  <si>
    <r>
      <rPr>
        <b/>
        <sz val="9"/>
        <color rgb="FF000000"/>
        <rFont val="Aptos Narrow"/>
        <family val="2"/>
      </rPr>
      <t>In Silico Sequence Optimisation and Scoring:</t>
    </r>
    <r>
      <rPr>
        <sz val="9"/>
        <color rgb="FF000000"/>
        <rFont val="Aptos Narrow"/>
        <family val="2"/>
      </rPr>
      <t xml:space="preserve"> Describe the codon optimisation algorithm/software used to perform AA-to-nucleic-acid (NA) back-translation and codon optimisation for each supplied AA sequence, including the host-specific codon usage table applied (e.g. CHO-optimised). Describe how the tool scores and manages GC content, mRNA secondary structure, and restriction sites/other problematic motifs during optimisation, and whether multiple candidate NA sequences are scored and the best-performing one selected. Confirm that the final optimised NA sequence is returned to the issuing organisation for review/approval prior to synthesis initiation.</t>
    </r>
  </si>
  <si>
    <t> </t>
  </si>
  <si>
    <r>
      <rPr>
        <b/>
        <sz val="9"/>
        <color rgb="FF000000"/>
        <rFont val="Aptos Narrow"/>
        <family val="2"/>
      </rPr>
      <t>Gene Synthesis Platform:</t>
    </r>
    <r>
      <rPr>
        <sz val="9"/>
        <color rgb="FF000000"/>
        <rFont val="Aptos Narrow"/>
        <family val="2"/>
      </rPr>
      <t xml:space="preserve"> Describe the gene synthesis technology/platform used (e.g. oligo assembly, enzymatic synthesis) to synthesise the approved, optimised NA sequence. Describe the format, scale and throughput of the platform, typical construct length limits, and any sequence features (e.g. repetitive elements, high/low GC regions) that may remain challenging for the platform even after upstream optimisation.</t>
    </r>
  </si>
  <si>
    <r>
      <rPr>
        <b/>
        <sz val="9"/>
        <color rgb="FF000000"/>
        <rFont val="Aptos Narrow"/>
        <family val="2"/>
      </rPr>
      <t>Sequence Validation and Error Rate:</t>
    </r>
    <r>
      <rPr>
        <sz val="9"/>
        <color rgb="FF000000"/>
        <rFont val="Aptos Narrow"/>
        <family val="2"/>
      </rPr>
      <t xml:space="preserve"> Describe the sequence validation method used to confirm each synthesised construct (e.g. Sanger sequencing, NGS), and the pass/fail criteria applied (e.g. 100% match to the designed NA sequence across the full HC/LC coding sequence). State your typical first-pass sequence-validation success rate and expected error rate (e.g. mutations/indels per kb) based on recent comparable programmes (batches of &gt;100 constructs where possible), and describe your remediation process (resynthesis, and associated cost/timeline impact) for any construct that fails validation.</t>
    </r>
  </si>
  <si>
    <r>
      <rPr>
        <b/>
        <sz val="9"/>
        <color rgb="FF000000"/>
        <rFont val="Aptos Narrow"/>
        <family val="2"/>
      </rPr>
      <t xml:space="preserve">Gene Synthesis Capabilities: </t>
    </r>
    <r>
      <rPr>
        <sz val="9"/>
        <color rgb="FF000000"/>
        <rFont val="Aptos Narrow"/>
        <family val="2"/>
      </rPr>
      <t>Provide anonymised historical performance data from at least three comparable high-throughput programmes (&gt;100 constructs each), ideally completed in the last 3 years, including: total number of HC/LC constructs synthesised, first-pass success rate (% of constructs passing sequence validation without repeat synthesis), typical turnaround time from AA sequence receipt to validated construct delivery, and any failure modes encountered (e.g. problematic sequences, synthesis failures) and how these were resolved.</t>
    </r>
  </si>
  <si>
    <r>
      <rPr>
        <b/>
        <sz val="9"/>
        <color rgb="FF000000"/>
        <rFont val="Aptos Narrow"/>
        <family val="2"/>
      </rPr>
      <t xml:space="preserve">Expression Platform Specifications: </t>
    </r>
    <r>
      <rPr>
        <sz val="9"/>
        <color rgb="FF000000"/>
        <rFont val="Aptos Narrow"/>
        <family val="2"/>
      </rPr>
      <t>Describe the cell line/vector system used, typical titre range at 4 mL and 250 mL scale, expected yield per antibody, and turnaround time per batch.</t>
    </r>
  </si>
  <si>
    <r>
      <rPr>
        <b/>
        <sz val="9"/>
        <color rgb="FF000000"/>
        <rFont val="Aptos Narrow"/>
        <family val="2"/>
      </rPr>
      <t xml:space="preserve">Expression Capabilities: </t>
    </r>
    <r>
      <rPr>
        <sz val="9"/>
        <color rgb="FF000000"/>
        <rFont val="Aptos Narrow"/>
        <family val="2"/>
      </rPr>
      <t>Provide anonymised historical data from at least three comparable antibody campaigns (with &gt;100 antibodies per batch) showing the distribution of expression yields achieved across all antibodies tested. Data should include minimum, maximum, mean, median, error and percentile distributions where available.</t>
    </r>
  </si>
  <si>
    <r>
      <rPr>
        <b/>
        <sz val="9"/>
        <color rgb="FF000000"/>
        <rFont val="Aptos Narrow"/>
        <family val="2"/>
      </rPr>
      <t>BLI Instrumentation and Assay Capability (Titre and Binding):</t>
    </r>
    <r>
      <rPr>
        <sz val="9"/>
        <color rgb="FF000000"/>
        <rFont val="Aptos Narrow"/>
        <family val="2"/>
      </rPr>
      <t xml:space="preserve"> Describe the BLI instrument make/model proposed, and confirm whether the same platform will be used for both titre quantification and antigen binding/affinity evaluation. Describe the sensor types used for each application, the sample format to be applied (e.g. plate format, tube format), and the antigen immobilisation/capture approach used for binding assays and how this approach is validated. Describe the number of channels/parallel sample capacity, the dynamic range and lower limit of quantitation for titre measurements, and the kinetic range reliably resolved for binding/affinity measurements, explicitly reporting kon, koff and the dissociation constant (KD). Describe how conditioned media (crude cell culture supernatant) will be prepared prior to BLI analysis, including any clarification steps (e.g. centrifugation, filtration) and any capture/enrichment steps (e.g. Protein A purification) or dilution/buffer exchange applied, and confirm whether preprocessing differs between the titre and binding workflows. Describe the sensor regeneration protocol, the number of technical replicates run per sample for titre and for binding, typical throughput (samples per day) achievable for each application, and any consumable/reagent requirements the issuing organisation would need to supply specific to running titre and binding assays on the same instrument.</t>
    </r>
  </si>
  <si>
    <r>
      <rPr>
        <b/>
        <sz val="9"/>
        <color rgb="FF000000"/>
        <rFont val="Aptos Narrow"/>
        <family val="2"/>
      </rPr>
      <t xml:space="preserve">BLI Capabilities (Titre and Binding): </t>
    </r>
    <r>
      <rPr>
        <sz val="9"/>
        <color rgb="FF000000"/>
        <rFont val="Aptos Narrow"/>
        <family val="2"/>
      </rPr>
      <t>Provide anonymised historical performance data from at least three comparable programmes using &gt;100 samples per batch, in which BLI was used for both titre and binding/affinity ranking, including: typical %CV across biological replicates (specify if duplicates or other) for titre measurements, correlation/accuracy of BLI-derived titre against an orthogonal method (e.g. Protein A HPLC or Cedex Bio) where available, typical reproducibility of KD/rate constants for affinity ranking, and throughput achieved for each application within a comparable programme.</t>
    </r>
  </si>
  <si>
    <r>
      <rPr>
        <b/>
        <sz val="9"/>
        <color rgb="FF000000"/>
        <rFont val="Aptos Narrow"/>
        <family val="2"/>
      </rPr>
      <t>SPR Instrumentation and Assay Capability:</t>
    </r>
    <r>
      <rPr>
        <sz val="9"/>
        <color rgb="FF000000"/>
        <rFont val="Aptos Narrow"/>
        <family val="2"/>
      </rPr>
      <t xml:space="preserve"> Describe the SPR instrument make/model proposed for antigen binding/affinity evaluation. Describe the sensor chip/surface chemistry used, the antigen immobilisation/capture approach and how this approach is validated, the number of flow cells/parallel sample capacity, and the kinetic range reliably resolved, explicitly reporting kon, koff and the dissociation constant (KD). Describe how conditioned media (crude cell culture supernatant) will be prepared prior to SPR analysis, including any clarification, capture/enrichment (e.g. Protein A purification), or dilution/buffer exchange steps applied. Describe regeneration protocols where appropriate, the number of technical replicates run per sample, typical throughput (samples per day) achievable, and any consumable/reagent requirements the issuing organisation would need to supply.</t>
    </r>
  </si>
  <si>
    <r>
      <rPr>
        <b/>
        <sz val="9"/>
        <color rgb="FF000000"/>
        <rFont val="Aptos Narrow"/>
        <family val="2"/>
      </rPr>
      <t>SPR Capabilities:</t>
    </r>
    <r>
      <rPr>
        <sz val="9"/>
        <color rgb="FF000000"/>
        <rFont val="Aptos Narrow"/>
        <family val="2"/>
      </rPr>
      <t xml:space="preserve"> Provide anonymised historical performance data from at least three comparable programmes (batches of &gt;100 antibodies where possible) in which SPR was used for antigen binding/affinity ranking, including: typical reproducibility of KD/rate constants across biological or technical replicates, correlation/agreement between SPR- and BLI-derived affinity rankings where both were run on the same programme, typical throughput achieved (samples per day), and any failure modes encountered (e.g. non-specific binding, mass transport limitations) and how these were addressed.</t>
    </r>
  </si>
  <si>
    <r>
      <rPr>
        <b/>
        <sz val="9"/>
        <color rgb="FF000000"/>
        <rFont val="Aptos Narrow"/>
        <family val="2"/>
      </rPr>
      <t>Warranty and Service Support:</t>
    </r>
    <r>
      <rPr>
        <sz val="9"/>
        <color rgb="FF000000"/>
        <rFont val="Aptos Narrow"/>
        <family val="2"/>
      </rPr>
      <t xml:space="preserve"> Describe maintenance contract status per named instrument, preventive maintenance frequency, mean time to repair, and backup/redundancy arrangements.</t>
    </r>
  </si>
  <si>
    <r>
      <rPr>
        <b/>
        <sz val="9"/>
        <color rgb="FF000000"/>
        <rFont val="Aptos Narrow"/>
        <family val="2"/>
      </rPr>
      <t>Training and Personnel Competency:</t>
    </r>
    <r>
      <rPr>
        <sz val="9"/>
        <color rgb="FF000000"/>
        <rFont val="Aptos Narrow"/>
        <family val="2"/>
      </rPr>
      <t xml:space="preserve"> Describe analyst qualifications/experience, the internal competency assessment process, and the continuity plan if analyst is unavailable.</t>
    </r>
  </si>
  <si>
    <r>
      <rPr>
        <b/>
        <sz val="9"/>
        <color rgb="FF000000"/>
        <rFont val="Aptos Narrow"/>
        <family val="2"/>
      </rPr>
      <t xml:space="preserve">Assay Tolerances and Acceptance Criteria: </t>
    </r>
    <r>
      <rPr>
        <sz val="9"/>
        <color rgb="FF000000"/>
        <rFont val="Aptos Narrow"/>
        <family val="2"/>
      </rPr>
      <t>State expected %CV for other (non-BLI/SPR) assays, and describe repeat-batch cost/timeline impact where results fall outside acceptance criteria.</t>
    </r>
  </si>
  <si>
    <r>
      <rPr>
        <b/>
        <sz val="9"/>
        <color rgb="FF000000"/>
        <rFont val="Aptos Narrow"/>
        <family val="2"/>
      </rPr>
      <t>Software and System Qualification:</t>
    </r>
    <r>
      <rPr>
        <sz val="9"/>
        <color rgb="FF000000"/>
        <rFont val="Aptos Narrow"/>
        <family val="2"/>
      </rPr>
      <t xml:space="preserve"> Describe data acquisition/analysis software versions used, and confirm whether installations are IQ/OQ/PQ qualified and the re-qualification schedule.</t>
    </r>
  </si>
  <si>
    <r>
      <rPr>
        <b/>
        <sz val="9"/>
        <color rgb="FF000000"/>
        <rFont val="Aptos Narrow"/>
        <family val="2"/>
      </rPr>
      <t>Data Integrity and 21 CFR Part 11 Alignment:</t>
    </r>
    <r>
      <rPr>
        <sz val="9"/>
        <color rgb="FF000000"/>
        <rFont val="Aptos Narrow"/>
        <family val="2"/>
      </rPr>
      <t xml:space="preserve"> Describe the audit trail, electronic signature capability, raw data retention/back-up policy, and change control process.</t>
    </r>
  </si>
  <si>
    <r>
      <rPr>
        <b/>
        <sz val="9"/>
        <color rgb="FF000000"/>
        <rFont val="Aptos Narrow"/>
        <family val="2"/>
      </rPr>
      <t>IP, Confidentiality, and Data Protection:</t>
    </r>
    <r>
      <rPr>
        <sz val="9"/>
        <color rgb="FF000000"/>
        <rFont val="Aptos Narrow"/>
        <family val="2"/>
      </rPr>
      <t xml:space="preserve"> Describe the confidentiality and non-disclosure provisions that will apply to this programme. Confirm that all antibody sequences, constructs, and data generated under the programme will remain the sole intellectual property of the consortium partner designated as the IP owner, with no ownership rights retained by the service. Describe data protection and information security practices applied to sequence and data handling (storage, transmission, and access control), whether any part of the workflow is subcontracted to a third party, and the process for secure data return and deletion at study close-out or contract termination.</t>
    </r>
  </si>
  <si>
    <t>Question 1 – Choice of BLI vs SPR: is there flexibility to select either platform for pricing Arm 2 per our needs, and what is the price impact of each scenario (BLI-only, SPR-only)?</t>
  </si>
  <si>
    <t>Question 2 – Additional concentrations/replicates: practical, solution-driven mechanism for accommodating additional concentrations or replicates if required during experimentation within the fixed budget.</t>
  </si>
  <si>
    <t xml:space="preserve">Question 3 – Batch size flexibility: smallest viable batch size per process step without impacting agreed unit pricing. Also state unit pricing for set batch size. </t>
  </si>
  <si>
    <t>Question 4 – Timeline slippage: impact of delayed client timelines on delivery/resourcing; hold/pause mechanism, associated cost, and maximum pause duration allowable.</t>
  </si>
  <si>
    <t>Confirmation that agreed flexibility terms (Questions 1–4) will be written into the resulting contract/statement of work as binding terms.</t>
  </si>
  <si>
    <t>Six worked examples of flexibility genuinely required and delivered on a prior comparable programme (specificity, relevance, and evidence of resolution).</t>
  </si>
  <si>
    <t>Total quoted cost (Arm 1 + Arm 2 base scope) at or below the €375,000 budget cap.</t>
  </si>
  <si>
    <t>Itemized pricing transparency and clarity of unit rates (per sequence, per antibody, per concentration).</t>
  </si>
  <si>
    <t>Proposed payment schedule/milestones.</t>
  </si>
  <si>
    <t>Volume-based discount thresholds and pricing protection if batch sizes change per Q3.</t>
  </si>
  <si>
    <t>At least two comparable case studies (100+ antibody scale) delivered in the last 3 years, including scale, timeline, and outcome.</t>
  </si>
  <si>
    <t>Contactable references able to speak to delivery reliability and flexibility.</t>
  </si>
  <si>
    <t>Relevant accreditations/certifications.</t>
  </si>
  <si>
    <t>Total</t>
  </si>
  <si>
    <t>ARM 1 — 210 ANTIBODIES (base scope + optional add-ons)</t>
  </si>
  <si>
    <t>Method</t>
  </si>
  <si>
    <t>Total Qty (Greater than or equal to the number listed below)</t>
  </si>
  <si>
    <t>Batches</t>
  </si>
  <si>
    <t>Qty/Batch</t>
  </si>
  <si>
    <t>Unit Price (€)</t>
  </si>
  <si>
    <t>Cost/Batch (€)</t>
  </si>
  <si>
    <t>Total Cost (€)</t>
  </si>
  <si>
    <t>Gene synthesis &amp; validation</t>
  </si>
  <si>
    <t>De novo synthesis, HC + LC. Client supplies AA sequences; vendor performs AA-to-NA back-translation and codon optimisation.</t>
  </si>
  <si>
    <t xml:space="preserve">Variable region &lt;300 aa: no additional cost. Vendor to state €/bp for sequences &gt;900 bp / 300 aa, up to 3 kb,  Confirm no separate charge for back-translation/codon optimisation, sequence generation, validation or epression in this size range. </t>
  </si>
  <si>
    <t>Small-scale transient expression</t>
  </si>
  <si>
    <t>4 mL transient expression</t>
  </si>
  <si>
    <t>Titre analysis (BLI)</t>
  </si>
  <si>
    <t>BLI, 2 biological duplicates — same instrument used for binding/affinity ranking below</t>
  </si>
  <si>
    <t>Per client requirement, BLI is used for both titre and binding on this programme</t>
  </si>
  <si>
    <t>Scale-up transient expression</t>
  </si>
  <si>
    <t>250 mL, for purification + BLI/SPR</t>
  </si>
  <si>
    <t>Protein purification – one-step</t>
  </si>
  <si>
    <t>Standard one-step purification</t>
  </si>
  <si>
    <t>Expected no additional cost per base scope</t>
  </si>
  <si>
    <t>Protein purification – second-step (optional)</t>
  </si>
  <si>
    <t>Additional polishing step</t>
  </si>
  <si>
    <t>BLI affinity ranking – 1 concentration</t>
  </si>
  <si>
    <t>Antigen affinity ranking</t>
  </si>
  <si>
    <t>BLI affinity ranking – additional concentration (optional)</t>
  </si>
  <si>
    <t>Per Question 2 flexibility</t>
  </si>
  <si>
    <t>SPR affinity ranking – 1 concentration</t>
  </si>
  <si>
    <t>SPR affinity ranking – additional concentration (optional)</t>
  </si>
  <si>
    <t>Base scope subtotal</t>
  </si>
  <si>
    <t>Optional add-ons subtotal (not counted in base scope cap)</t>
  </si>
  <si>
    <t>Assumptions: gene synthesis unit price above reflects vendor's blended estimate per sequence; itemized €/bp tiering to be stated in Notes. All quantities and batch structures per the issuing organization's stated scope and are not vendor-editable without a written change order.</t>
  </si>
  <si>
    <t>ARM 2 — 360 ANTIBODIES (base scope + optional add-ons)</t>
  </si>
  <si>
    <t xml:space="preserve">Per client requirement, BLI is used for both titre and binding on this programme however a decision may be taken to use SPR instead and pricing and offering will need to be specified and outlined in this case. </t>
  </si>
  <si>
    <t>250 mL, for purification + BLI</t>
  </si>
  <si>
    <t>PRICING SUMMARY</t>
  </si>
  <si>
    <t>Description</t>
  </si>
  <si>
    <t>Value</t>
  </si>
  <si>
    <t>Arm 1 – base scope subtotal (€)</t>
  </si>
  <si>
    <t>Arm 2 – base scope subtotal (€)</t>
  </si>
  <si>
    <t>Grand total – base scope, both arms (€)</t>
  </si>
  <si>
    <t>Optional add-ons – Arm 1 (€)</t>
  </si>
  <si>
    <t>Optional add-ons – Arm 2 (€)</t>
  </si>
  <si>
    <t>Question 1 scenario pricing – combined BLI + SPR (as scoped)</t>
  </si>
  <si>
    <t>Question 1 scenario pricing – BLI only (Arm 1 SPR base rows removed)</t>
  </si>
  <si>
    <t>Question 1 scenario pricing – SPR only (Arm 1 BLI base row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</si>
</sst>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Red]&quot;-€&quot;#,##0"/>
    <numFmt numFmtId="166" formatCode="0.0"/>
    <numFmt numFmtId="167" formatCode="\€#,##0.00"/>
  </numFmts>
  <fonts count="13">
    <font>
      <sz val="11"/>
      <color theme="1"/>
      <name val="Calibri"/>
      <family val="2"/>
      <charset val="1"/>
    </font>
    <font>
      <b/>
      <sz val="14"/>
      <color rgb="FFFFFFFF"/>
      <name val="Aptos Narrow"/>
      <family val="2"/>
    </font>
    <font>
      <b/>
      <sz val="10"/>
      <color rgb="FFFFFFFF"/>
      <name val="Aptos Narrow"/>
      <family val="2"/>
    </font>
    <font>
      <sz val="10"/>
      <color rgb="FF000000"/>
      <name val="Aptos Narrow"/>
      <family val="2"/>
    </font>
    <font>
      <b/>
      <sz val="10"/>
      <color rgb="FF000000"/>
      <name val="Aptos Narrow"/>
      <family val="2"/>
    </font>
    <font>
      <sz val="9"/>
      <color rgb="FF000000"/>
      <name val="Aptos Narrow"/>
      <family val="2"/>
    </font>
    <font>
      <b/>
      <sz val="11"/>
      <color rgb="FFFFFFFF"/>
      <name val="Aptos Narrow"/>
      <family val="2"/>
    </font>
    <font>
      <sz val="11"/>
      <color rgb="FF000000"/>
      <name val="Aptos Narrow"/>
      <family val="2"/>
    </font>
    <font>
      <b/>
      <sz val="9"/>
      <color rgb="FFFFFFFF"/>
      <name val="Aptos Narrow"/>
      <family val="2"/>
    </font>
    <font>
      <b/>
      <sz val="12"/>
      <color rgb="FFFFFFFF"/>
      <name val="Aptos Narrow"/>
      <family val="2"/>
    </font>
    <font>
      <b/>
      <sz val="13"/>
      <color rgb="FFFFFFFF"/>
      <name val="Aptos Narrow"/>
      <family val="2"/>
    </font>
    <font>
      <b/>
      <sz val="11"/>
      <color rgb="FF000000"/>
      <name val="Aptos Narrow"/>
      <family val="2"/>
    </font>
    <font>
      <b/>
      <sz val="9"/>
      <color rgb="FF000000"/>
      <name val="Aptos Narrow"/>
      <family val="2"/>
    </font>
  </fonts>
  <fills count="4">
    <fill>
      <patternFill patternType="none"/>
    </fill>
    <fill>
      <patternFill patternType="gray125"/>
    </fill>
    <fill>
      <patternFill patternType="solid">
        <fgColor rgb="FF00B0F0"/>
        <bgColor rgb="FF33CCCC"/>
      </patternFill>
    </fill>
    <fill>
      <patternFill patternType="solid">
        <fgColor rgb="FFFCE4D6"/>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7">
    <xf numFmtId="0" fontId="0" fillId="0" borderId="0" xfId="0"/>
    <xf numFmtId="164" fontId="4" fillId="2" borderId="0" xfId="0" applyNumberFormat="1" applyFont="1" applyFill="1" applyAlignment="1">
      <alignment horizontal="center" vertical="center" wrapText="1"/>
    </xf>
    <xf numFmtId="164" fontId="3"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2" borderId="1" xfId="0" applyFont="1" applyFill="1" applyBorder="1" applyAlignment="1">
      <alignment vertical="center" wrapText="1"/>
    </xf>
    <xf numFmtId="9" fontId="3"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0" borderId="1" xfId="0" applyFont="1" applyBorder="1" applyAlignment="1">
      <alignment vertical="center" wrapText="1"/>
    </xf>
    <xf numFmtId="165" fontId="3" fillId="0" borderId="1"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166" fontId="5" fillId="0" borderId="1" xfId="0" applyNumberFormat="1" applyFont="1" applyBorder="1" applyAlignment="1">
      <alignment horizontal="center" vertical="center" wrapText="1"/>
    </xf>
    <xf numFmtId="167" fontId="5" fillId="3"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164" fontId="4" fillId="0" borderId="0" xfId="0" applyNumberFormat="1" applyFont="1" applyAlignment="1">
      <alignment horizontal="center" vertical="center" wrapText="1"/>
    </xf>
    <xf numFmtId="0" fontId="4" fillId="0" borderId="0" xfId="0" applyFont="1" applyAlignment="1">
      <alignment vertical="center" wrapText="1"/>
    </xf>
    <xf numFmtId="0" fontId="2" fillId="2" borderId="1" xfId="0" applyFont="1" applyFill="1" applyBorder="1" applyAlignment="1">
      <alignment horizontal="left" vertical="center" wrapText="1"/>
    </xf>
    <xf numFmtId="0" fontId="11"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164" fontId="4" fillId="3" borderId="1" xfId="0" applyNumberFormat="1" applyFont="1" applyFill="1" applyBorder="1" applyAlignment="1">
      <alignment horizontal="center" vertical="center" wrapText="1"/>
    </xf>
    <xf numFmtId="165" fontId="4" fillId="0" borderId="1" xfId="0" applyNumberFormat="1" applyFont="1" applyBorder="1" applyAlignment="1">
      <alignment horizontal="center" vertical="center" wrapText="1"/>
    </xf>
    <xf numFmtId="164" fontId="4" fillId="2" borderId="0" xfId="0" applyNumberFormat="1" applyFont="1" applyFill="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E4D6"/>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showGridLines="0" tabSelected="1" zoomScaleNormal="100" workbookViewId="0">
      <selection activeCell="B3" sqref="B3:D3"/>
    </sheetView>
  </sheetViews>
  <sheetFormatPr defaultColWidth="8.7109375" defaultRowHeight="14.45"/>
  <cols>
    <col min="1" max="1" width="62" customWidth="1"/>
    <col min="2" max="3" width="12" customWidth="1"/>
    <col min="4" max="4" width="46" customWidth="1"/>
  </cols>
  <sheetData>
    <row r="1" spans="1:4" ht="25.5" customHeight="1">
      <c r="A1" s="35" t="s">
        <v>0</v>
      </c>
      <c r="B1" s="35"/>
      <c r="C1" s="35"/>
      <c r="D1" s="35"/>
    </row>
    <row r="2" spans="1:4" ht="15" customHeight="1">
      <c r="A2" s="7" t="s">
        <v>1</v>
      </c>
      <c r="B2" s="36" t="s">
        <v>2</v>
      </c>
      <c r="C2" s="36"/>
      <c r="D2" s="36"/>
    </row>
    <row r="3" spans="1:4" ht="23.85" customHeight="1">
      <c r="A3" s="7" t="s">
        <v>3</v>
      </c>
      <c r="B3" s="36" t="s">
        <v>4</v>
      </c>
      <c r="C3" s="36"/>
      <c r="D3" s="36"/>
    </row>
    <row r="4" spans="1:4">
      <c r="A4" s="3" t="s">
        <v>5</v>
      </c>
      <c r="B4" s="3" t="s">
        <v>6</v>
      </c>
      <c r="C4" s="3" t="s">
        <v>7</v>
      </c>
      <c r="D4" s="3" t="s">
        <v>8</v>
      </c>
    </row>
    <row r="5" spans="1:4">
      <c r="A5" s="4" t="s">
        <v>9</v>
      </c>
      <c r="B5" s="8">
        <v>0.35</v>
      </c>
      <c r="C5" s="9"/>
      <c r="D5" s="4"/>
    </row>
    <row r="6" spans="1:4">
      <c r="A6" s="4" t="s">
        <v>10</v>
      </c>
      <c r="B6" s="8">
        <v>0.3</v>
      </c>
      <c r="C6" s="9"/>
      <c r="D6" s="4"/>
    </row>
    <row r="7" spans="1:4">
      <c r="A7" s="4" t="s">
        <v>11</v>
      </c>
      <c r="B7" s="8">
        <v>0.25</v>
      </c>
      <c r="C7" s="9"/>
      <c r="D7" s="4"/>
    </row>
    <row r="8" spans="1:4">
      <c r="A8" s="4" t="s">
        <v>12</v>
      </c>
      <c r="B8" s="8">
        <v>0.1</v>
      </c>
      <c r="C8" s="9"/>
      <c r="D8" s="4"/>
    </row>
    <row r="9" spans="1:4">
      <c r="A9" s="10" t="s">
        <v>13</v>
      </c>
      <c r="B9" s="11">
        <v>1000</v>
      </c>
      <c r="C9" s="11">
        <f>SUM(C5:C8)</f>
        <v>0</v>
      </c>
      <c r="D9" s="10"/>
    </row>
    <row r="10" spans="1:4" ht="15" customHeight="1">
      <c r="A10" s="12" t="s">
        <v>14</v>
      </c>
      <c r="B10" s="2">
        <f>'Pricing Summary'!C5</f>
        <v>0</v>
      </c>
      <c r="C10" s="37" t="s">
        <v>15</v>
      </c>
      <c r="D10" s="37"/>
    </row>
    <row r="11" spans="1:4">
      <c r="A11" s="12" t="s">
        <v>16</v>
      </c>
      <c r="B11" s="2">
        <f>'Pricing Summary'!C6</f>
        <v>375000</v>
      </c>
    </row>
    <row r="12" spans="1:4">
      <c r="A12" s="12" t="s">
        <v>17</v>
      </c>
      <c r="B12" s="13">
        <f>B10-B11</f>
        <v>-375000</v>
      </c>
    </row>
    <row r="14" spans="1:4" ht="15" customHeight="1">
      <c r="A14" s="38" t="s">
        <v>18</v>
      </c>
      <c r="B14" s="38"/>
      <c r="C14" s="38"/>
      <c r="D14" s="38"/>
    </row>
    <row r="15" spans="1:4">
      <c r="A15" s="34"/>
      <c r="B15" s="34"/>
      <c r="C15" s="34"/>
      <c r="D15" s="34"/>
    </row>
    <row r="16" spans="1:4">
      <c r="A16" s="34"/>
      <c r="B16" s="34"/>
      <c r="C16" s="34"/>
      <c r="D16" s="34"/>
    </row>
    <row r="17" spans="1:4">
      <c r="A17" s="34"/>
      <c r="B17" s="34"/>
      <c r="C17" s="34"/>
      <c r="D17" s="34"/>
    </row>
    <row r="18" spans="1:4">
      <c r="A18" s="34"/>
      <c r="B18" s="34"/>
      <c r="C18" s="34"/>
      <c r="D18" s="34"/>
    </row>
  </sheetData>
  <mergeCells count="6">
    <mergeCell ref="A15:D18"/>
    <mergeCell ref="A1:D1"/>
    <mergeCell ref="B2:D2"/>
    <mergeCell ref="B3:D3"/>
    <mergeCell ref="C10:D10"/>
    <mergeCell ref="A14:D14"/>
  </mergeCells>
  <pageMargins left="0.75" right="0.75" top="1" bottom="1" header="0.511811023622047" footer="0.511811023622047"/>
  <pageSetup paperSize="9" orientation="portrait" horizontalDpi="300" verticalDpi="300"/>
  <headerFooter>
    <oddFooter>&amp;L_x000D_&amp;1#&amp;"Aptos"&amp;6&amp;K0000FF NIBRT Protected Data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showGridLines="0" zoomScale="130" zoomScaleNormal="130" workbookViewId="0">
      <pane ySplit="1" topLeftCell="A2" activePane="bottomLeft" state="frozen"/>
      <selection pane="bottomLeft" activeCell="A34" sqref="A34"/>
    </sheetView>
  </sheetViews>
  <sheetFormatPr defaultColWidth="8.7109375" defaultRowHeight="14.45"/>
  <cols>
    <col min="1" max="1" width="78" customWidth="1"/>
    <col min="2" max="2" width="11" customWidth="1"/>
    <col min="3" max="4" width="12" customWidth="1"/>
    <col min="5" max="5" width="40" customWidth="1"/>
    <col min="6" max="6" width="11" customWidth="1"/>
    <col min="7" max="7" width="40" customWidth="1"/>
  </cols>
  <sheetData>
    <row r="1" spans="1:7" ht="30" customHeight="1">
      <c r="A1" s="14" t="s">
        <v>19</v>
      </c>
      <c r="B1" s="14" t="s">
        <v>20</v>
      </c>
      <c r="C1" s="14" t="s">
        <v>21</v>
      </c>
      <c r="D1" s="14" t="s">
        <v>22</v>
      </c>
      <c r="E1" s="14" t="s">
        <v>23</v>
      </c>
      <c r="F1" s="14" t="s">
        <v>24</v>
      </c>
      <c r="G1" s="14" t="s">
        <v>25</v>
      </c>
    </row>
    <row r="2" spans="1:7">
      <c r="A2" s="15" t="s">
        <v>9</v>
      </c>
      <c r="B2" s="16"/>
      <c r="C2" s="16"/>
      <c r="D2" s="16"/>
      <c r="E2" s="16"/>
      <c r="F2" s="16"/>
      <c r="G2" s="16"/>
    </row>
    <row r="3" spans="1:7" ht="84">
      <c r="A3" s="6" t="s">
        <v>26</v>
      </c>
      <c r="B3" s="17">
        <v>40</v>
      </c>
      <c r="C3" s="18"/>
      <c r="D3" s="19" t="s">
        <v>27</v>
      </c>
      <c r="E3" s="6"/>
      <c r="F3" s="18"/>
      <c r="G3" s="6"/>
    </row>
    <row r="4" spans="1:7" ht="48">
      <c r="A4" s="6" t="s">
        <v>28</v>
      </c>
      <c r="B4" s="17">
        <v>25</v>
      </c>
      <c r="C4" s="18"/>
      <c r="D4" s="19" t="s">
        <v>27</v>
      </c>
      <c r="E4" s="6"/>
      <c r="F4" s="18"/>
      <c r="G4" s="6"/>
    </row>
    <row r="5" spans="1:7" ht="72">
      <c r="A5" s="6" t="s">
        <v>29</v>
      </c>
      <c r="B5" s="17">
        <v>30</v>
      </c>
      <c r="C5" s="18"/>
      <c r="D5" s="19" t="s">
        <v>27</v>
      </c>
      <c r="E5" s="6"/>
      <c r="F5" s="18"/>
      <c r="G5" s="6"/>
    </row>
    <row r="6" spans="1:7" ht="60">
      <c r="A6" s="6" t="s">
        <v>30</v>
      </c>
      <c r="B6" s="17">
        <v>35</v>
      </c>
      <c r="C6" s="18"/>
      <c r="D6" s="19" t="s">
        <v>27</v>
      </c>
      <c r="E6" s="6"/>
      <c r="F6" s="18"/>
      <c r="G6" s="6"/>
    </row>
    <row r="7" spans="1:7" ht="24">
      <c r="A7" s="6" t="s">
        <v>31</v>
      </c>
      <c r="B7" s="17">
        <v>20</v>
      </c>
      <c r="C7" s="18"/>
      <c r="D7" s="19" t="s">
        <v>27</v>
      </c>
      <c r="E7" s="6"/>
      <c r="F7" s="18"/>
      <c r="G7" s="6"/>
    </row>
    <row r="8" spans="1:7" ht="48">
      <c r="A8" s="6" t="s">
        <v>32</v>
      </c>
      <c r="B8" s="17">
        <v>30</v>
      </c>
      <c r="C8" s="18"/>
      <c r="D8" s="19" t="s">
        <v>27</v>
      </c>
      <c r="E8" s="6"/>
      <c r="F8" s="18"/>
      <c r="G8" s="6"/>
    </row>
    <row r="9" spans="1:7" ht="168">
      <c r="A9" s="6" t="s">
        <v>33</v>
      </c>
      <c r="B9" s="17">
        <v>25</v>
      </c>
      <c r="C9" s="18"/>
      <c r="D9" s="19" t="s">
        <v>27</v>
      </c>
      <c r="E9" s="6"/>
      <c r="F9" s="18"/>
      <c r="G9" s="6"/>
    </row>
    <row r="10" spans="1:7" ht="72">
      <c r="A10" s="6" t="s">
        <v>34</v>
      </c>
      <c r="B10" s="17">
        <v>30</v>
      </c>
      <c r="C10" s="18"/>
      <c r="D10" s="19" t="s">
        <v>27</v>
      </c>
      <c r="E10" s="6"/>
      <c r="F10" s="18"/>
      <c r="G10" s="6"/>
    </row>
    <row r="11" spans="1:7" ht="108">
      <c r="A11" s="6" t="s">
        <v>35</v>
      </c>
      <c r="B11" s="17">
        <v>20</v>
      </c>
      <c r="C11" s="18"/>
      <c r="D11" s="19" t="s">
        <v>27</v>
      </c>
      <c r="E11" s="6"/>
      <c r="F11" s="18"/>
      <c r="G11" s="6"/>
    </row>
    <row r="12" spans="1:7" ht="72">
      <c r="A12" s="6" t="s">
        <v>36</v>
      </c>
      <c r="B12" s="17">
        <v>25</v>
      </c>
      <c r="C12" s="18"/>
      <c r="D12" s="19" t="s">
        <v>27</v>
      </c>
      <c r="E12" s="6"/>
      <c r="F12" s="18"/>
      <c r="G12" s="6"/>
    </row>
    <row r="13" spans="1:7" ht="24">
      <c r="A13" s="6" t="s">
        <v>37</v>
      </c>
      <c r="B13" s="17">
        <v>15</v>
      </c>
      <c r="C13" s="18"/>
      <c r="D13" s="19" t="s">
        <v>27</v>
      </c>
      <c r="E13" s="6"/>
      <c r="F13" s="18"/>
      <c r="G13" s="6"/>
    </row>
    <row r="14" spans="1:7" ht="24">
      <c r="A14" s="6" t="s">
        <v>38</v>
      </c>
      <c r="B14" s="17">
        <v>10</v>
      </c>
      <c r="C14" s="18"/>
      <c r="D14" s="19" t="s">
        <v>27</v>
      </c>
      <c r="E14" s="6"/>
      <c r="F14" s="18"/>
      <c r="G14" s="6"/>
    </row>
    <row r="15" spans="1:7" ht="24">
      <c r="A15" s="6" t="s">
        <v>39</v>
      </c>
      <c r="B15" s="17">
        <v>10</v>
      </c>
      <c r="C15" s="18"/>
      <c r="D15" s="19" t="s">
        <v>27</v>
      </c>
      <c r="E15" s="6"/>
      <c r="F15" s="18"/>
      <c r="G15" s="6"/>
    </row>
    <row r="16" spans="1:7" ht="24">
      <c r="A16" s="6" t="s">
        <v>40</v>
      </c>
      <c r="B16" s="17">
        <v>10</v>
      </c>
      <c r="C16" s="18"/>
      <c r="D16" s="19" t="s">
        <v>27</v>
      </c>
      <c r="E16" s="6"/>
      <c r="F16" s="18"/>
      <c r="G16" s="6"/>
    </row>
    <row r="17" spans="1:7" ht="24">
      <c r="A17" s="6" t="s">
        <v>41</v>
      </c>
      <c r="B17" s="17">
        <v>10</v>
      </c>
      <c r="C17" s="18"/>
      <c r="D17" s="19" t="s">
        <v>27</v>
      </c>
      <c r="E17" s="6"/>
      <c r="F17" s="18"/>
      <c r="G17" s="6"/>
    </row>
    <row r="18" spans="1:7" ht="84">
      <c r="A18" s="6" t="s">
        <v>42</v>
      </c>
      <c r="B18" s="17">
        <v>15</v>
      </c>
      <c r="C18" s="18"/>
      <c r="D18" s="19" t="s">
        <v>27</v>
      </c>
      <c r="E18" s="6"/>
      <c r="F18" s="18"/>
      <c r="G18" s="6"/>
    </row>
    <row r="19" spans="1:7">
      <c r="A19" s="15" t="s">
        <v>10</v>
      </c>
      <c r="B19" s="16"/>
      <c r="C19" s="16"/>
      <c r="D19" s="16"/>
      <c r="E19" s="16"/>
      <c r="F19" s="16"/>
      <c r="G19" s="16"/>
    </row>
    <row r="20" spans="1:7" ht="24">
      <c r="A20" s="6" t="s">
        <v>43</v>
      </c>
      <c r="B20" s="17">
        <v>45</v>
      </c>
      <c r="C20" s="18"/>
      <c r="D20" s="19" t="s">
        <v>27</v>
      </c>
      <c r="E20" s="6"/>
      <c r="F20" s="18"/>
      <c r="G20" s="6"/>
    </row>
    <row r="21" spans="1:7" ht="24">
      <c r="A21" s="6" t="s">
        <v>44</v>
      </c>
      <c r="B21" s="17">
        <v>60</v>
      </c>
      <c r="C21" s="18"/>
      <c r="D21" s="19" t="s">
        <v>27</v>
      </c>
      <c r="E21" s="6"/>
      <c r="F21" s="18"/>
      <c r="G21" s="6"/>
    </row>
    <row r="22" spans="1:7" ht="24">
      <c r="A22" s="6" t="s">
        <v>45</v>
      </c>
      <c r="B22" s="17">
        <v>45</v>
      </c>
      <c r="C22" s="18"/>
      <c r="D22" s="19" t="s">
        <v>27</v>
      </c>
      <c r="E22" s="6"/>
      <c r="F22" s="18"/>
      <c r="G22" s="6"/>
    </row>
    <row r="23" spans="1:7" ht="24">
      <c r="A23" s="6" t="s">
        <v>46</v>
      </c>
      <c r="B23" s="17">
        <v>45</v>
      </c>
      <c r="C23" s="18"/>
      <c r="D23" s="19" t="s">
        <v>27</v>
      </c>
      <c r="E23" s="6"/>
      <c r="F23" s="18"/>
      <c r="G23" s="6"/>
    </row>
    <row r="24" spans="1:7" ht="24">
      <c r="A24" s="6" t="s">
        <v>47</v>
      </c>
      <c r="B24" s="17">
        <v>35</v>
      </c>
      <c r="C24" s="18"/>
      <c r="D24" s="19" t="s">
        <v>27</v>
      </c>
      <c r="E24" s="6"/>
      <c r="F24" s="18"/>
      <c r="G24" s="6"/>
    </row>
    <row r="25" spans="1:7" ht="24">
      <c r="A25" s="6" t="s">
        <v>48</v>
      </c>
      <c r="B25" s="17">
        <v>70</v>
      </c>
      <c r="C25" s="18"/>
      <c r="D25" s="19" t="s">
        <v>27</v>
      </c>
      <c r="E25" s="6"/>
      <c r="F25" s="18"/>
      <c r="G25" s="6"/>
    </row>
    <row r="26" spans="1:7">
      <c r="A26" s="15" t="s">
        <v>11</v>
      </c>
      <c r="B26" s="16"/>
      <c r="C26" s="16"/>
      <c r="D26" s="16"/>
      <c r="E26" s="16"/>
      <c r="F26" s="16"/>
      <c r="G26" s="16"/>
    </row>
    <row r="27" spans="1:7">
      <c r="A27" s="6" t="s">
        <v>49</v>
      </c>
      <c r="B27" s="17">
        <v>120</v>
      </c>
      <c r="C27" s="18"/>
      <c r="D27" s="19" t="s">
        <v>27</v>
      </c>
      <c r="E27" s="6"/>
      <c r="F27" s="18"/>
      <c r="G27" s="6"/>
    </row>
    <row r="28" spans="1:7">
      <c r="A28" s="6" t="s">
        <v>50</v>
      </c>
      <c r="B28" s="17">
        <v>40</v>
      </c>
      <c r="C28" s="18"/>
      <c r="D28" s="19" t="s">
        <v>27</v>
      </c>
      <c r="E28" s="6"/>
      <c r="F28" s="18"/>
      <c r="G28" s="6"/>
    </row>
    <row r="29" spans="1:7">
      <c r="A29" s="6" t="s">
        <v>51</v>
      </c>
      <c r="B29" s="17">
        <v>40</v>
      </c>
      <c r="C29" s="18"/>
      <c r="D29" s="19" t="s">
        <v>27</v>
      </c>
      <c r="E29" s="6"/>
      <c r="F29" s="18"/>
      <c r="G29" s="6"/>
    </row>
    <row r="30" spans="1:7">
      <c r="A30" s="6" t="s">
        <v>52</v>
      </c>
      <c r="B30" s="17">
        <v>50</v>
      </c>
      <c r="C30" s="18"/>
      <c r="D30" s="19" t="s">
        <v>27</v>
      </c>
      <c r="E30" s="6"/>
      <c r="F30" s="18"/>
      <c r="G30" s="6"/>
    </row>
    <row r="31" spans="1:7">
      <c r="A31" s="15" t="s">
        <v>12</v>
      </c>
      <c r="B31" s="16"/>
      <c r="C31" s="16"/>
      <c r="D31" s="16"/>
      <c r="E31" s="16"/>
      <c r="F31" s="16"/>
      <c r="G31" s="16"/>
    </row>
    <row r="32" spans="1:7" ht="24">
      <c r="A32" s="6" t="s">
        <v>53</v>
      </c>
      <c r="B32" s="17">
        <v>40</v>
      </c>
      <c r="C32" s="18"/>
      <c r="D32" s="19" t="s">
        <v>27</v>
      </c>
      <c r="E32" s="6"/>
      <c r="F32" s="18"/>
      <c r="G32" s="6"/>
    </row>
    <row r="33" spans="1:7">
      <c r="A33" s="6" t="s">
        <v>54</v>
      </c>
      <c r="B33" s="17">
        <v>30</v>
      </c>
      <c r="C33" s="18"/>
      <c r="D33" s="19" t="s">
        <v>27</v>
      </c>
      <c r="E33" s="6"/>
      <c r="F33" s="18"/>
      <c r="G33" s="6"/>
    </row>
    <row r="34" spans="1:7">
      <c r="A34" s="6" t="s">
        <v>55</v>
      </c>
      <c r="B34" s="17">
        <v>30</v>
      </c>
      <c r="C34" s="18"/>
      <c r="D34" s="19" t="s">
        <v>27</v>
      </c>
      <c r="E34" s="6"/>
      <c r="F34" s="18"/>
      <c r="G34" s="6"/>
    </row>
    <row r="35" spans="1:7">
      <c r="A35" s="20" t="s">
        <v>56</v>
      </c>
      <c r="B35" s="21">
        <f>SUM(B2:B34)</f>
        <v>1000</v>
      </c>
      <c r="C35" s="21">
        <f>SUM(C2:C34)</f>
        <v>0</v>
      </c>
      <c r="D35" s="21"/>
      <c r="E35" s="21"/>
      <c r="F35" s="21"/>
      <c r="G35" s="21"/>
    </row>
  </sheetData>
  <pageMargins left="0.75" right="0.75" top="1" bottom="1" header="0.511811023622047" footer="0.511811023622047"/>
  <pageSetup paperSize="9" orientation="portrait" horizontalDpi="300" verticalDpi="300"/>
  <headerFooter>
    <oddFooter>&amp;L_x000D_&amp;1#&amp;"Aptos"&amp;6&amp;K0000FF NIBRT Protected Data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
  <sheetViews>
    <sheetView showGridLines="0" zoomScale="120" zoomScaleNormal="120" workbookViewId="0">
      <pane ySplit="2" topLeftCell="A3" activePane="bottomLeft" state="frozen"/>
      <selection pane="bottomLeft" activeCell="I3" sqref="I3"/>
    </sheetView>
  </sheetViews>
  <sheetFormatPr defaultColWidth="8.7109375" defaultRowHeight="14.45"/>
  <cols>
    <col min="1" max="1" width="34" customWidth="1"/>
    <col min="2" max="2" width="30" customWidth="1"/>
    <col min="3" max="3" width="12" customWidth="1"/>
    <col min="4" max="4" width="10" customWidth="1"/>
    <col min="5" max="5" width="13" customWidth="1"/>
    <col min="6" max="8" width="15" customWidth="1"/>
    <col min="9" max="9" width="34" customWidth="1"/>
  </cols>
  <sheetData>
    <row r="1" spans="1:9" ht="15.6">
      <c r="A1" s="39" t="s">
        <v>57</v>
      </c>
      <c r="B1" s="39"/>
      <c r="C1" s="39"/>
      <c r="D1" s="39"/>
      <c r="E1" s="39"/>
      <c r="F1" s="39"/>
      <c r="G1" s="39"/>
      <c r="H1" s="39"/>
      <c r="I1" s="39"/>
    </row>
    <row r="2" spans="1:9" ht="69">
      <c r="A2" s="3" t="s">
        <v>19</v>
      </c>
      <c r="B2" s="3" t="s">
        <v>58</v>
      </c>
      <c r="C2" s="3" t="s">
        <v>59</v>
      </c>
      <c r="D2" s="3" t="s">
        <v>60</v>
      </c>
      <c r="E2" s="3" t="s">
        <v>61</v>
      </c>
      <c r="F2" s="3" t="s">
        <v>62</v>
      </c>
      <c r="G2" s="3" t="s">
        <v>63</v>
      </c>
      <c r="H2" s="3" t="s">
        <v>64</v>
      </c>
      <c r="I2" s="3" t="s">
        <v>8</v>
      </c>
    </row>
    <row r="3" spans="1:9" ht="36">
      <c r="A3" s="6" t="s">
        <v>65</v>
      </c>
      <c r="B3" s="6" t="s">
        <v>66</v>
      </c>
      <c r="C3" s="17">
        <v>420</v>
      </c>
      <c r="D3" s="17">
        <v>3</v>
      </c>
      <c r="E3" s="22">
        <f t="shared" ref="E3:E12" si="0">C3/D3</f>
        <v>140</v>
      </c>
      <c r="F3" s="23"/>
      <c r="G3" s="24">
        <f t="shared" ref="G3:G12" si="1">E3*F3</f>
        <v>0</v>
      </c>
      <c r="H3" s="24">
        <f t="shared" ref="H3:H12" si="2">C3*F3</f>
        <v>0</v>
      </c>
      <c r="I3" s="6" t="s">
        <v>67</v>
      </c>
    </row>
    <row r="4" spans="1:9">
      <c r="A4" s="6" t="s">
        <v>68</v>
      </c>
      <c r="B4" s="6" t="s">
        <v>69</v>
      </c>
      <c r="C4" s="17">
        <v>210</v>
      </c>
      <c r="D4" s="17">
        <v>3</v>
      </c>
      <c r="E4" s="22">
        <f t="shared" si="0"/>
        <v>70</v>
      </c>
      <c r="F4" s="23"/>
      <c r="G4" s="24">
        <f t="shared" si="1"/>
        <v>0</v>
      </c>
      <c r="H4" s="24">
        <f t="shared" si="2"/>
        <v>0</v>
      </c>
      <c r="I4" s="6"/>
    </row>
    <row r="5" spans="1:9" ht="36">
      <c r="A5" s="6" t="s">
        <v>70</v>
      </c>
      <c r="B5" s="6" t="s">
        <v>71</v>
      </c>
      <c r="C5" s="17">
        <v>210</v>
      </c>
      <c r="D5" s="17">
        <v>3</v>
      </c>
      <c r="E5" s="22">
        <f t="shared" si="0"/>
        <v>70</v>
      </c>
      <c r="F5" s="23"/>
      <c r="G5" s="24">
        <f t="shared" si="1"/>
        <v>0</v>
      </c>
      <c r="H5" s="24">
        <f t="shared" si="2"/>
        <v>0</v>
      </c>
      <c r="I5" s="6" t="s">
        <v>72</v>
      </c>
    </row>
    <row r="6" spans="1:9">
      <c r="A6" s="6" t="s">
        <v>73</v>
      </c>
      <c r="B6" s="6" t="s">
        <v>74</v>
      </c>
      <c r="C6" s="17">
        <v>21</v>
      </c>
      <c r="D6" s="17">
        <v>3</v>
      </c>
      <c r="E6" s="22">
        <f t="shared" si="0"/>
        <v>7</v>
      </c>
      <c r="F6" s="23"/>
      <c r="G6" s="24">
        <f t="shared" si="1"/>
        <v>0</v>
      </c>
      <c r="H6" s="24">
        <f t="shared" si="2"/>
        <v>0</v>
      </c>
      <c r="I6" s="6"/>
    </row>
    <row r="7" spans="1:9">
      <c r="A7" s="6" t="s">
        <v>75</v>
      </c>
      <c r="B7" s="6" t="s">
        <v>76</v>
      </c>
      <c r="C7" s="17">
        <v>21</v>
      </c>
      <c r="D7" s="17">
        <v>3</v>
      </c>
      <c r="E7" s="22">
        <f t="shared" si="0"/>
        <v>7</v>
      </c>
      <c r="F7" s="23"/>
      <c r="G7" s="24">
        <f t="shared" si="1"/>
        <v>0</v>
      </c>
      <c r="H7" s="24">
        <f t="shared" si="2"/>
        <v>0</v>
      </c>
      <c r="I7" s="6" t="s">
        <v>77</v>
      </c>
    </row>
    <row r="8" spans="1:9">
      <c r="A8" s="6" t="s">
        <v>78</v>
      </c>
      <c r="B8" s="6" t="s">
        <v>79</v>
      </c>
      <c r="C8" s="17">
        <v>21</v>
      </c>
      <c r="D8" s="17">
        <v>3</v>
      </c>
      <c r="E8" s="22">
        <f t="shared" si="0"/>
        <v>7</v>
      </c>
      <c r="F8" s="23"/>
      <c r="G8" s="24">
        <f t="shared" si="1"/>
        <v>0</v>
      </c>
      <c r="H8" s="24">
        <f t="shared" si="2"/>
        <v>0</v>
      </c>
      <c r="I8" s="6"/>
    </row>
    <row r="9" spans="1:9">
      <c r="A9" s="6" t="s">
        <v>80</v>
      </c>
      <c r="B9" s="6" t="s">
        <v>81</v>
      </c>
      <c r="C9" s="17">
        <v>21</v>
      </c>
      <c r="D9" s="17">
        <v>3</v>
      </c>
      <c r="E9" s="22">
        <f t="shared" si="0"/>
        <v>7</v>
      </c>
      <c r="F9" s="23"/>
      <c r="G9" s="24">
        <f t="shared" si="1"/>
        <v>0</v>
      </c>
      <c r="H9" s="24">
        <f t="shared" si="2"/>
        <v>0</v>
      </c>
      <c r="I9" s="6"/>
    </row>
    <row r="10" spans="1:9" ht="24">
      <c r="A10" s="6" t="s">
        <v>82</v>
      </c>
      <c r="B10" s="6" t="s">
        <v>81</v>
      </c>
      <c r="C10" s="17">
        <v>21</v>
      </c>
      <c r="D10" s="17">
        <v>3</v>
      </c>
      <c r="E10" s="22">
        <f t="shared" si="0"/>
        <v>7</v>
      </c>
      <c r="F10" s="23"/>
      <c r="G10" s="24">
        <f t="shared" si="1"/>
        <v>0</v>
      </c>
      <c r="H10" s="24">
        <f t="shared" si="2"/>
        <v>0</v>
      </c>
      <c r="I10" s="6" t="s">
        <v>83</v>
      </c>
    </row>
    <row r="11" spans="1:9">
      <c r="A11" s="6" t="s">
        <v>84</v>
      </c>
      <c r="B11" s="6" t="s">
        <v>81</v>
      </c>
      <c r="C11" s="17">
        <v>21</v>
      </c>
      <c r="D11" s="17">
        <v>3</v>
      </c>
      <c r="E11" s="22">
        <f t="shared" si="0"/>
        <v>7</v>
      </c>
      <c r="F11" s="23"/>
      <c r="G11" s="24">
        <f t="shared" si="1"/>
        <v>0</v>
      </c>
      <c r="H11" s="24">
        <f t="shared" si="2"/>
        <v>0</v>
      </c>
      <c r="I11" s="6"/>
    </row>
    <row r="12" spans="1:9" ht="24">
      <c r="A12" s="6" t="s">
        <v>85</v>
      </c>
      <c r="B12" s="6" t="s">
        <v>81</v>
      </c>
      <c r="C12" s="17">
        <v>21</v>
      </c>
      <c r="D12" s="17">
        <v>3</v>
      </c>
      <c r="E12" s="22">
        <f t="shared" si="0"/>
        <v>7</v>
      </c>
      <c r="F12" s="23"/>
      <c r="G12" s="24">
        <f t="shared" si="1"/>
        <v>0</v>
      </c>
      <c r="H12" s="24">
        <f t="shared" si="2"/>
        <v>0</v>
      </c>
      <c r="I12" s="6" t="s">
        <v>83</v>
      </c>
    </row>
    <row r="14" spans="1:9">
      <c r="A14" s="25" t="s">
        <v>86</v>
      </c>
      <c r="B14" s="26"/>
      <c r="C14" s="26"/>
      <c r="D14" s="26"/>
      <c r="E14" s="26"/>
      <c r="F14" s="26"/>
      <c r="G14" s="26"/>
      <c r="H14" s="1">
        <f>H3+H4+H5+H6+H7+H9+H11</f>
        <v>0</v>
      </c>
      <c r="I14" s="27"/>
    </row>
    <row r="15" spans="1:9" ht="27.6">
      <c r="A15" s="28" t="s">
        <v>87</v>
      </c>
      <c r="B15" s="29"/>
      <c r="C15" s="29"/>
      <c r="D15" s="29"/>
      <c r="E15" s="29"/>
      <c r="F15" s="29"/>
      <c r="G15" s="29"/>
      <c r="H15" s="30">
        <f>H8+H10+H12</f>
        <v>0</v>
      </c>
      <c r="I15" s="31"/>
    </row>
    <row r="17" spans="1:9" ht="15" customHeight="1">
      <c r="A17" s="37" t="s">
        <v>88</v>
      </c>
      <c r="B17" s="37"/>
      <c r="C17" s="37"/>
      <c r="D17" s="37"/>
      <c r="E17" s="37"/>
      <c r="F17" s="37"/>
      <c r="G17" s="37"/>
      <c r="H17" s="37"/>
      <c r="I17" s="37"/>
    </row>
    <row r="18" spans="1:9">
      <c r="A18" s="37"/>
      <c r="B18" s="37"/>
      <c r="C18" s="37"/>
      <c r="D18" s="37"/>
      <c r="E18" s="37"/>
      <c r="F18" s="37"/>
      <c r="G18" s="37"/>
      <c r="H18" s="37"/>
      <c r="I18" s="37"/>
    </row>
    <row r="19" spans="1:9">
      <c r="A19" s="37"/>
      <c r="B19" s="37"/>
      <c r="C19" s="37"/>
      <c r="D19" s="37"/>
      <c r="E19" s="37"/>
      <c r="F19" s="37"/>
      <c r="G19" s="37"/>
      <c r="H19" s="37"/>
      <c r="I19" s="37"/>
    </row>
  </sheetData>
  <mergeCells count="2">
    <mergeCell ref="A1:I1"/>
    <mergeCell ref="A17:I19"/>
  </mergeCells>
  <pageMargins left="0.75" right="0.75" top="1" bottom="1" header="0.511811023622047" footer="0.511811023622047"/>
  <pageSetup paperSize="9" orientation="portrait" horizontalDpi="300" verticalDpi="300"/>
  <headerFooter>
    <oddFooter>&amp;L_x000D_&amp;1#&amp;"Aptos"&amp;6&amp;K0000FF NIBRT Protected Data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7"/>
  <sheetViews>
    <sheetView showGridLines="0" zoomScale="110" zoomScaleNormal="110" workbookViewId="0">
      <pane ySplit="2" topLeftCell="A3" activePane="bottomLeft" state="frozen"/>
      <selection pane="bottomLeft" activeCell="I3" sqref="I3"/>
    </sheetView>
  </sheetViews>
  <sheetFormatPr defaultColWidth="8.7109375" defaultRowHeight="14.45"/>
  <cols>
    <col min="1" max="1" width="34" customWidth="1"/>
    <col min="2" max="2" width="30" customWidth="1"/>
    <col min="3" max="3" width="12" customWidth="1"/>
    <col min="4" max="4" width="10" customWidth="1"/>
    <col min="5" max="5" width="13" customWidth="1"/>
    <col min="6" max="8" width="15" customWidth="1"/>
    <col min="9" max="9" width="34" customWidth="1"/>
  </cols>
  <sheetData>
    <row r="1" spans="1:9" ht="24" customHeight="1">
      <c r="A1" s="39" t="s">
        <v>89</v>
      </c>
      <c r="B1" s="39"/>
      <c r="C1" s="39"/>
      <c r="D1" s="39"/>
      <c r="E1" s="39"/>
      <c r="F1" s="39"/>
      <c r="G1" s="39"/>
      <c r="H1" s="39"/>
      <c r="I1" s="39"/>
    </row>
    <row r="2" spans="1:9" ht="69">
      <c r="A2" s="3" t="s">
        <v>19</v>
      </c>
      <c r="B2" s="3" t="s">
        <v>58</v>
      </c>
      <c r="C2" s="3" t="s">
        <v>59</v>
      </c>
      <c r="D2" s="3" t="s">
        <v>60</v>
      </c>
      <c r="E2" s="3" t="s">
        <v>61</v>
      </c>
      <c r="F2" s="3" t="s">
        <v>62</v>
      </c>
      <c r="G2" s="3" t="s">
        <v>63</v>
      </c>
      <c r="H2" s="3" t="s">
        <v>64</v>
      </c>
      <c r="I2" s="3" t="s">
        <v>8</v>
      </c>
    </row>
    <row r="3" spans="1:9" ht="72">
      <c r="A3" s="6" t="s">
        <v>65</v>
      </c>
      <c r="B3" s="6" t="s">
        <v>66</v>
      </c>
      <c r="C3" s="17">
        <v>720</v>
      </c>
      <c r="D3" s="17">
        <v>3</v>
      </c>
      <c r="E3" s="22">
        <f t="shared" ref="E3:E10" si="0">C3/D3</f>
        <v>240</v>
      </c>
      <c r="F3" s="23"/>
      <c r="G3" s="24">
        <f t="shared" ref="G3:G10" si="1">E3*F3</f>
        <v>0</v>
      </c>
      <c r="H3" s="24">
        <f t="shared" ref="H3:H10" si="2">C3*F3</f>
        <v>0</v>
      </c>
      <c r="I3" s="6" t="s">
        <v>67</v>
      </c>
    </row>
    <row r="4" spans="1:9">
      <c r="A4" s="6" t="s">
        <v>68</v>
      </c>
      <c r="B4" s="6" t="s">
        <v>69</v>
      </c>
      <c r="C4" s="17">
        <v>360</v>
      </c>
      <c r="D4" s="17">
        <v>3</v>
      </c>
      <c r="E4" s="22">
        <f t="shared" si="0"/>
        <v>120</v>
      </c>
      <c r="F4" s="23"/>
      <c r="G4" s="24">
        <f t="shared" si="1"/>
        <v>0</v>
      </c>
      <c r="H4" s="24">
        <f t="shared" si="2"/>
        <v>0</v>
      </c>
      <c r="I4" s="6"/>
    </row>
    <row r="5" spans="1:9" ht="60">
      <c r="A5" s="6" t="s">
        <v>70</v>
      </c>
      <c r="B5" s="6" t="s">
        <v>71</v>
      </c>
      <c r="C5" s="17">
        <v>360</v>
      </c>
      <c r="D5" s="17">
        <v>3</v>
      </c>
      <c r="E5" s="22">
        <f t="shared" si="0"/>
        <v>120</v>
      </c>
      <c r="F5" s="23"/>
      <c r="G5" s="24">
        <f t="shared" si="1"/>
        <v>0</v>
      </c>
      <c r="H5" s="24">
        <f t="shared" si="2"/>
        <v>0</v>
      </c>
      <c r="I5" s="6" t="s">
        <v>90</v>
      </c>
    </row>
    <row r="6" spans="1:9">
      <c r="A6" s="6" t="s">
        <v>73</v>
      </c>
      <c r="B6" s="6" t="s">
        <v>91</v>
      </c>
      <c r="C6" s="17">
        <v>36</v>
      </c>
      <c r="D6" s="17">
        <v>3</v>
      </c>
      <c r="E6" s="22">
        <f t="shared" si="0"/>
        <v>12</v>
      </c>
      <c r="F6" s="23"/>
      <c r="G6" s="24">
        <f t="shared" si="1"/>
        <v>0</v>
      </c>
      <c r="H6" s="24">
        <f t="shared" si="2"/>
        <v>0</v>
      </c>
      <c r="I6" s="6"/>
    </row>
    <row r="7" spans="1:9">
      <c r="A7" s="6" t="s">
        <v>75</v>
      </c>
      <c r="B7" s="6" t="s">
        <v>76</v>
      </c>
      <c r="C7" s="17">
        <v>36</v>
      </c>
      <c r="D7" s="17">
        <v>3</v>
      </c>
      <c r="E7" s="22">
        <f t="shared" si="0"/>
        <v>12</v>
      </c>
      <c r="F7" s="23"/>
      <c r="G7" s="24">
        <f t="shared" si="1"/>
        <v>0</v>
      </c>
      <c r="H7" s="24">
        <f t="shared" si="2"/>
        <v>0</v>
      </c>
      <c r="I7" s="6" t="s">
        <v>77</v>
      </c>
    </row>
    <row r="8" spans="1:9">
      <c r="A8" s="6" t="s">
        <v>78</v>
      </c>
      <c r="B8" s="6" t="s">
        <v>79</v>
      </c>
      <c r="C8" s="17">
        <v>36</v>
      </c>
      <c r="D8" s="17">
        <v>3</v>
      </c>
      <c r="E8" s="22">
        <f t="shared" si="0"/>
        <v>12</v>
      </c>
      <c r="F8" s="23"/>
      <c r="G8" s="24">
        <f t="shared" si="1"/>
        <v>0</v>
      </c>
      <c r="H8" s="24">
        <f t="shared" si="2"/>
        <v>0</v>
      </c>
      <c r="I8" s="6"/>
    </row>
    <row r="9" spans="1:9">
      <c r="A9" s="6" t="s">
        <v>80</v>
      </c>
      <c r="B9" s="6" t="s">
        <v>81</v>
      </c>
      <c r="C9" s="17">
        <v>36</v>
      </c>
      <c r="D9" s="17">
        <v>3</v>
      </c>
      <c r="E9" s="22">
        <f t="shared" si="0"/>
        <v>12</v>
      </c>
      <c r="F9" s="23"/>
      <c r="G9" s="24">
        <f t="shared" si="1"/>
        <v>0</v>
      </c>
      <c r="H9" s="24">
        <f t="shared" si="2"/>
        <v>0</v>
      </c>
      <c r="I9" s="6"/>
    </row>
    <row r="10" spans="1:9" ht="24">
      <c r="A10" s="6" t="s">
        <v>82</v>
      </c>
      <c r="B10" s="6" t="s">
        <v>81</v>
      </c>
      <c r="C10" s="17">
        <v>36</v>
      </c>
      <c r="D10" s="17">
        <v>3</v>
      </c>
      <c r="E10" s="22">
        <f t="shared" si="0"/>
        <v>12</v>
      </c>
      <c r="F10" s="23"/>
      <c r="G10" s="24">
        <f t="shared" si="1"/>
        <v>0</v>
      </c>
      <c r="H10" s="24">
        <f t="shared" si="2"/>
        <v>0</v>
      </c>
      <c r="I10" s="6" t="s">
        <v>83</v>
      </c>
    </row>
    <row r="12" spans="1:9">
      <c r="A12" s="25" t="s">
        <v>86</v>
      </c>
      <c r="B12" s="26"/>
      <c r="C12" s="26"/>
      <c r="D12" s="26"/>
      <c r="E12" s="26"/>
      <c r="F12" s="26"/>
      <c r="G12" s="26"/>
      <c r="H12" s="1">
        <f>H3+H4+H5+H6+H7+H9</f>
        <v>0</v>
      </c>
      <c r="I12" s="27"/>
    </row>
    <row r="13" spans="1:9" ht="27.6">
      <c r="A13" s="28" t="s">
        <v>87</v>
      </c>
      <c r="B13" s="29"/>
      <c r="C13" s="29"/>
      <c r="D13" s="29"/>
      <c r="E13" s="29"/>
      <c r="F13" s="29"/>
      <c r="G13" s="29"/>
      <c r="H13" s="30">
        <f>H8+H10</f>
        <v>0</v>
      </c>
      <c r="I13" s="31"/>
    </row>
    <row r="15" spans="1:9" ht="15" customHeight="1">
      <c r="A15" s="37" t="s">
        <v>88</v>
      </c>
      <c r="B15" s="37"/>
      <c r="C15" s="37"/>
      <c r="D15" s="37"/>
      <c r="E15" s="37"/>
      <c r="F15" s="37"/>
      <c r="G15" s="37"/>
      <c r="H15" s="37"/>
      <c r="I15" s="37"/>
    </row>
    <row r="16" spans="1:9">
      <c r="A16" s="37"/>
      <c r="B16" s="37"/>
      <c r="C16" s="37"/>
      <c r="D16" s="37"/>
      <c r="E16" s="37"/>
      <c r="F16" s="37"/>
      <c r="G16" s="37"/>
      <c r="H16" s="37"/>
      <c r="I16" s="37"/>
    </row>
    <row r="17" spans="1:9">
      <c r="A17" s="37"/>
      <c r="B17" s="37"/>
      <c r="C17" s="37"/>
      <c r="D17" s="37"/>
      <c r="E17" s="37"/>
      <c r="F17" s="37"/>
      <c r="G17" s="37"/>
      <c r="H17" s="37"/>
      <c r="I17" s="37"/>
    </row>
  </sheetData>
  <mergeCells count="2">
    <mergeCell ref="A1:I1"/>
    <mergeCell ref="A15:I17"/>
  </mergeCells>
  <pageMargins left="0.75" right="0.75" top="1" bottom="1" header="0.511811023622047" footer="0.511811023622047"/>
  <pageSetup paperSize="9" orientation="portrait" horizontalDpi="300" verticalDpi="300"/>
  <headerFooter>
    <oddFooter>&amp;L_x000D_&amp;1#&amp;"Aptos"&amp;6&amp;K0000FF NIBRT Protected Data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4"/>
  <sheetViews>
    <sheetView showGridLines="0" topLeftCell="A2" zoomScale="120" zoomScaleNormal="120" workbookViewId="0">
      <selection activeCell="A17" sqref="A17"/>
    </sheetView>
  </sheetViews>
  <sheetFormatPr defaultColWidth="8.7109375" defaultRowHeight="14.45"/>
  <cols>
    <col min="1" max="1" width="50" customWidth="1"/>
    <col min="2" max="2" width="4" customWidth="1"/>
    <col min="3" max="3" width="20" customWidth="1"/>
    <col min="4" max="4" width="46" customWidth="1"/>
  </cols>
  <sheetData>
    <row r="1" spans="1:4" ht="25.5" customHeight="1">
      <c r="A1" s="40" t="s">
        <v>92</v>
      </c>
      <c r="B1" s="40"/>
      <c r="C1" s="40"/>
      <c r="D1" s="40"/>
    </row>
    <row r="2" spans="1:4" ht="15" customHeight="1">
      <c r="A2" s="32" t="s">
        <v>93</v>
      </c>
      <c r="C2" s="41" t="s">
        <v>94</v>
      </c>
      <c r="D2" s="41"/>
    </row>
    <row r="3" spans="1:4">
      <c r="A3" s="4" t="s">
        <v>95</v>
      </c>
      <c r="C3" s="42">
        <f>'Pricing - Arm 1'!H14</f>
        <v>0</v>
      </c>
      <c r="D3" s="42"/>
    </row>
    <row r="4" spans="1:4">
      <c r="A4" s="4" t="s">
        <v>96</v>
      </c>
      <c r="C4" s="42">
        <f>'Pricing - Arm 2'!H12</f>
        <v>0</v>
      </c>
      <c r="D4" s="42"/>
    </row>
    <row r="5" spans="1:4">
      <c r="A5" s="33" t="s">
        <v>97</v>
      </c>
      <c r="C5" s="43">
        <f>C3+C4</f>
        <v>0</v>
      </c>
      <c r="D5" s="43"/>
    </row>
    <row r="6" spans="1:4">
      <c r="A6" s="5" t="s">
        <v>16</v>
      </c>
      <c r="C6" s="44">
        <v>375000</v>
      </c>
      <c r="D6" s="44"/>
    </row>
    <row r="7" spans="1:4">
      <c r="A7" s="5" t="s">
        <v>17</v>
      </c>
      <c r="C7" s="45">
        <f>C5-C6</f>
        <v>-375000</v>
      </c>
      <c r="D7" s="45"/>
    </row>
    <row r="9" spans="1:4">
      <c r="A9" s="4" t="s">
        <v>98</v>
      </c>
      <c r="C9" s="42">
        <f>'Pricing - Arm 1'!H15</f>
        <v>0</v>
      </c>
      <c r="D9" s="42"/>
    </row>
    <row r="10" spans="1:4">
      <c r="A10" s="4" t="s">
        <v>99</v>
      </c>
      <c r="C10" s="42">
        <f>'Pricing - Arm 2'!H13</f>
        <v>0</v>
      </c>
      <c r="D10" s="42"/>
    </row>
    <row r="12" spans="1:4">
      <c r="A12" s="25" t="s">
        <v>100</v>
      </c>
      <c r="C12" s="46">
        <f>C5</f>
        <v>0</v>
      </c>
      <c r="D12" s="46"/>
    </row>
    <row r="13" spans="1:4" ht="27.6">
      <c r="A13" s="4" t="s">
        <v>101</v>
      </c>
      <c r="C13" s="42">
        <f>C5-'Pricing - Arm 1'!H11</f>
        <v>0</v>
      </c>
      <c r="D13" s="42"/>
    </row>
    <row r="14" spans="1:4" ht="27.6">
      <c r="A14" s="4" t="s">
        <v>102</v>
      </c>
      <c r="C14" s="42">
        <f>C5-'Pricing - Arm 1'!H9</f>
        <v>0</v>
      </c>
      <c r="D14" s="42"/>
    </row>
  </sheetData>
  <mergeCells count="12">
    <mergeCell ref="C13:D13"/>
    <mergeCell ref="C14:D14"/>
    <mergeCell ref="C6:D6"/>
    <mergeCell ref="C7:D7"/>
    <mergeCell ref="C9:D9"/>
    <mergeCell ref="C10:D10"/>
    <mergeCell ref="C12:D12"/>
    <mergeCell ref="A1:D1"/>
    <mergeCell ref="C2:D2"/>
    <mergeCell ref="C3:D3"/>
    <mergeCell ref="C4:D4"/>
    <mergeCell ref="C5:D5"/>
  </mergeCells>
  <pageMargins left="0.75" right="0.75" top="1" bottom="1" header="0.511811023622047" footer="0.511811023622047"/>
  <pageSetup paperSize="9" orientation="portrait" horizontalDpi="300" verticalDpi="300"/>
  <headerFooter>
    <oddFooter>&amp;L_x000D_&amp;1#&amp;"Aptos"&amp;6&amp;K0000FF NIBRT Protected Data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508C8EE762AF489668510433518F01" ma:contentTypeVersion="3" ma:contentTypeDescription="Create a new document." ma:contentTypeScope="" ma:versionID="faf6d1fa6e5967f57f481d8c347bdbb9">
  <xsd:schema xmlns:xsd="http://www.w3.org/2001/XMLSchema" xmlns:xs="http://www.w3.org/2001/XMLSchema" xmlns:p="http://schemas.microsoft.com/office/2006/metadata/properties" xmlns:ns2="537b0b68-82ed-4ad5-bdb4-12018a451ae5" targetNamespace="http://schemas.microsoft.com/office/2006/metadata/properties" ma:root="true" ma:fieldsID="4121bf99c3c120ff4fa282bf7d0b6463" ns2:_="">
    <xsd:import namespace="537b0b68-82ed-4ad5-bdb4-12018a451ae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b0b68-82ed-4ad5-bdb4-12018a451a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396E24-EA2C-4A42-8DF8-EBEAB313FADC}"/>
</file>

<file path=customXml/itemProps2.xml><?xml version="1.0" encoding="utf-8"?>
<ds:datastoreItem xmlns:ds="http://schemas.openxmlformats.org/officeDocument/2006/customXml" ds:itemID="{4DB3C281-7E72-40F9-A333-94D445B2275E}"/>
</file>

<file path=customXml/itemProps3.xml><?xml version="1.0" encoding="utf-8"?>
<ds:datastoreItem xmlns:ds="http://schemas.openxmlformats.org/officeDocument/2006/customXml" ds:itemID="{3DA222C9-75C4-4A2D-92D0-0763DCF2D0B8}"/>
</file>

<file path=docMetadata/LabelInfo.xml><?xml version="1.0" encoding="utf-8"?>
<clbl:labelList xmlns:clbl="http://schemas.microsoft.com/office/2020/mipLabelMetadata">
  <clbl:label id="{90785b5a-cc09-47c0-87e2-e8f1f82e2777}" enabled="1" method="Standard" siteId="{33b144eb-0c61-467e-aff4-20bc754b085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0</cp:revision>
  <dcterms:created xsi:type="dcterms:W3CDTF">2026-07-24T12:33:44Z</dcterms:created>
  <dcterms:modified xsi:type="dcterms:W3CDTF">2026-07-28T10:04:57Z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0x0101001A508C8EE762AF489668510433518F01</vt:lpwstr>
  </property>
</Properties>
</file>