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2.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HOU90598\Downloads\"/>
    </mc:Choice>
  </mc:AlternateContent>
  <xr:revisionPtr revIDLastSave="0" documentId="8_{936B3247-31D2-4C71-A300-07651F620D97}" xr6:coauthVersionLast="47" xr6:coauthVersionMax="47" xr10:uidLastSave="{00000000-0000-0000-0000-000000000000}"/>
  <bookViews>
    <workbookView xWindow="-28908" yWindow="-108" windowWidth="29016" windowHeight="15696" tabRatio="818" xr2:uid="{00000000-000D-0000-FFFF-FFFF00000000}"/>
  </bookViews>
  <sheets>
    <sheet name="Series 100" sheetId="4" r:id="rId1"/>
    <sheet name="Bill Part 01 Summary" sheetId="21" r:id="rId2"/>
    <sheet name="Series 200" sheetId="5" r:id="rId3"/>
    <sheet name="Series 200 Summary" sheetId="31" r:id="rId4"/>
    <sheet name="Series 300" sheetId="6" r:id="rId5"/>
    <sheet name="Series 300 Summary" sheetId="32" r:id="rId6"/>
    <sheet name="Series 400" sheetId="46" r:id="rId7"/>
    <sheet name="Series 400 Summary" sheetId="47" r:id="rId8"/>
    <sheet name="Series 600" sheetId="7" r:id="rId9"/>
    <sheet name="Series 600 Summary" sheetId="40" r:id="rId10"/>
    <sheet name="Bill Part 02 Heading 01" sheetId="22" r:id="rId11"/>
    <sheet name="Series 500" sheetId="8" r:id="rId12"/>
    <sheet name="Series 500 Summary" sheetId="33" r:id="rId13"/>
    <sheet name="Series 700" sheetId="9" r:id="rId14"/>
    <sheet name="Series 700 Summary" sheetId="30" r:id="rId15"/>
    <sheet name="Series 1100" sheetId="10" r:id="rId16"/>
    <sheet name="Series 1100 Summary" sheetId="34" r:id="rId17"/>
    <sheet name="Bill Part 02 Heading 02" sheetId="23" r:id="rId18"/>
    <sheet name="Series 1200" sheetId="11" r:id="rId19"/>
    <sheet name="Series 1200 Summary" sheetId="36" r:id="rId20"/>
    <sheet name="Series 1300" sheetId="12" r:id="rId21"/>
    <sheet name="Series 1300 Summary" sheetId="37" r:id="rId22"/>
    <sheet name="Series 1400" sheetId="13" r:id="rId23"/>
    <sheet name="Series 1400 Summary" sheetId="38" r:id="rId24"/>
    <sheet name="Bill Part 02 Heading 03" sheetId="24" r:id="rId25"/>
    <sheet name="Bill Part 02 Summary" sheetId="25" r:id="rId26"/>
    <sheet name="Structure B1" sheetId="60" r:id="rId27"/>
    <sheet name="Bill Part 03 Heading 01" sheetId="53" r:id="rId28"/>
    <sheet name="Structure B2" sheetId="61" r:id="rId29"/>
    <sheet name="Bill Part 03 Heading 02" sheetId="56" r:id="rId30"/>
    <sheet name="Structure B3" sheetId="62" r:id="rId31"/>
    <sheet name="Bill Part 03 Heading 03" sheetId="57" r:id="rId32"/>
    <sheet name="Structure C1" sheetId="63" r:id="rId33"/>
    <sheet name="Bill Part 03 Heading 04" sheetId="55" r:id="rId34"/>
    <sheet name="Structure C2" sheetId="64" r:id="rId35"/>
    <sheet name="Bill Part 03 Heading 05" sheetId="54" r:id="rId36"/>
    <sheet name="Series 2400" sheetId="45" r:id="rId37"/>
    <sheet name="Series 2400 Summary" sheetId="44" r:id="rId38"/>
    <sheet name="Bill Part 03 Heading 06" sheetId="58" r:id="rId39"/>
    <sheet name="Bill Part 03 Summary" sheetId="52" r:id="rId40"/>
    <sheet name="Series 2700" sheetId="14" r:id="rId41"/>
    <sheet name="Series 2700 Summary" sheetId="26" r:id="rId42"/>
    <sheet name="Bill Part 04 Summary" sheetId="41" r:id="rId43"/>
    <sheet name="Series 2900" sheetId="15" r:id="rId44"/>
    <sheet name="Series 2900 Summary" sheetId="39" r:id="rId45"/>
    <sheet name="Bill Part 05 Summary" sheetId="27" r:id="rId46"/>
    <sheet name="Series 3000" sheetId="51" r:id="rId47"/>
    <sheet name="Series 3000 Summary" sheetId="49" r:id="rId48"/>
    <sheet name="Bill Part 06 Summary" sheetId="50" r:id="rId49"/>
    <sheet name="Bill of Quantities Summary" sheetId="16" r:id="rId50"/>
  </sheets>
  <definedNames>
    <definedName name="_xlnm.Print_Area" localSheetId="49">'Bill of Quantities Summary'!$A$1:$C$22</definedName>
    <definedName name="_xlnm.Print_Area" localSheetId="1">'Bill Part 01 Summary'!$A$1:$B$12</definedName>
    <definedName name="_xlnm.Print_Area" localSheetId="10">'Bill Part 02 Heading 01'!$A$1:$B$19</definedName>
    <definedName name="_xlnm.Print_Area" localSheetId="17">'Bill Part 02 Heading 02'!$A$1:$B$13</definedName>
    <definedName name="_xlnm.Print_Area" localSheetId="24">'Bill Part 02 Heading 03'!$A$1:$B$13</definedName>
    <definedName name="_xlnm.Print_Area" localSheetId="25">'Bill Part 02 Summary'!$A$1:$B$14</definedName>
    <definedName name="_xlnm.Print_Area" localSheetId="29">'Bill Part 03 Heading 02'!$A$1:$B$14</definedName>
    <definedName name="_xlnm.Print_Area" localSheetId="33">'Bill Part 03 Heading 04'!$A$1:$B$11</definedName>
    <definedName name="_xlnm.Print_Area" localSheetId="35">'Bill Part 03 Heading 05'!$A$1:$B$11</definedName>
    <definedName name="_xlnm.Print_Area" localSheetId="38">'Bill Part 03 Heading 06'!$A$1:$B$13</definedName>
    <definedName name="_xlnm.Print_Area" localSheetId="39">'Bill Part 03 Summary'!$A$1:$B$14</definedName>
    <definedName name="_xlnm.Print_Area" localSheetId="45">'Bill Part 05 Summary'!$A$1:$B$14</definedName>
    <definedName name="_xlnm.Print_Area" localSheetId="0">'Series 100'!$A$1:$F$77</definedName>
    <definedName name="_xlnm.Print_Area" localSheetId="15">'Series 1100'!$A$1:$F$37</definedName>
    <definedName name="_xlnm.Print_Area" localSheetId="16">'Series 1100 Summary'!$A$1:$B$19</definedName>
    <definedName name="_xlnm.Print_Area" localSheetId="18">'Series 1200'!$A$1:$F$79</definedName>
    <definedName name="_xlnm.Print_Area" localSheetId="19">'Series 1200 Summary'!$A$1:$B$14</definedName>
    <definedName name="_xlnm.Print_Area" localSheetId="20">'Series 1300'!$A$1:$F$11</definedName>
    <definedName name="_xlnm.Print_Area" localSheetId="21">'Series 1300 Summary'!$A$1:$B$14</definedName>
    <definedName name="_xlnm.Print_Area" localSheetId="22">'Series 1400'!$A$1:$F$17</definedName>
    <definedName name="_xlnm.Print_Area" localSheetId="23">'Series 1400 Summary'!$A$1:$B$14</definedName>
    <definedName name="_xlnm.Print_Area" localSheetId="2">'Series 200'!$A$1:$F$45</definedName>
    <definedName name="_xlnm.Print_Area" localSheetId="3">'Series 200 Summary'!$A$1:$B$18</definedName>
    <definedName name="_xlnm.Print_Area" localSheetId="36">'Series 2400'!$A$1:$F$8</definedName>
    <definedName name="_xlnm.Print_Area" localSheetId="37">'Series 2400 Summary'!$A$1:$B$14</definedName>
    <definedName name="_xlnm.Print_Area" localSheetId="40">'Series 2700'!$A$1:$F$114</definedName>
    <definedName name="_xlnm.Print_Area" localSheetId="41">'Series 2700 Summary'!$A$1:$B$14</definedName>
    <definedName name="_xlnm.Print_Area" localSheetId="43">'Series 2900'!$A$1:$F$24</definedName>
    <definedName name="_xlnm.Print_Area" localSheetId="44">'Series 2900 Summary'!$A$1:$B$14</definedName>
    <definedName name="_xlnm.Print_Area" localSheetId="4">'Series 300'!$A$1:$F$19</definedName>
    <definedName name="_xlnm.Print_Area" localSheetId="5">'Series 300 Summary'!$A$1:$B$19</definedName>
    <definedName name="_xlnm.Print_Area" localSheetId="46">'Series 3000'!$A$1:$F$42</definedName>
    <definedName name="_xlnm.Print_Area" localSheetId="6">'Series 400'!$A$1:$F$19</definedName>
    <definedName name="_xlnm.Print_Area" localSheetId="7">'Series 400 Summary'!$A$1:$B$19</definedName>
    <definedName name="_xlnm.Print_Area" localSheetId="11">'Series 500'!$A$1:$F$150</definedName>
    <definedName name="_xlnm.Print_Area" localSheetId="12">'Series 500 Summary'!$A$1:$B$19</definedName>
    <definedName name="_xlnm.Print_Area" localSheetId="8">'Series 600'!$A$1:$F$103</definedName>
    <definedName name="_xlnm.Print_Area" localSheetId="9">'Series 600 Summary'!$A$1:$B$19</definedName>
    <definedName name="_xlnm.Print_Area" localSheetId="13">'Series 700'!$A$1:$F$28</definedName>
    <definedName name="_xlnm.Print_Area" localSheetId="14">'Series 700 Summary'!$A$1:$B$19</definedName>
    <definedName name="_xlnm.Print_Area" localSheetId="26">'Structure B1'!$A$1:$F$153</definedName>
    <definedName name="_xlnm.Print_Area" localSheetId="28">'Structure B2'!$A$1:$F$114</definedName>
    <definedName name="_xlnm.Print_Area" localSheetId="30">'Structure B3'!$A$1:$F$74</definedName>
    <definedName name="_xlnm.Print_Area" localSheetId="32">'Structure C1'!$A$1:$F$60</definedName>
    <definedName name="_xlnm.Print_Area" localSheetId="34">'Structure C2'!$A$1:$F$58</definedName>
    <definedName name="_xlnm.Print_Titles" localSheetId="0">'Series 100'!$4:$4</definedName>
    <definedName name="_xlnm.Print_Titles" localSheetId="15">'Series 1100'!$4:$4</definedName>
    <definedName name="_xlnm.Print_Titles" localSheetId="18">'Series 1200'!$4:$4</definedName>
    <definedName name="_xlnm.Print_Titles" localSheetId="2">'Series 200'!$4:$4</definedName>
    <definedName name="_xlnm.Print_Titles" localSheetId="40">'Series 2700'!$4:$4</definedName>
    <definedName name="_xlnm.Print_Titles" localSheetId="4">'Series 300'!$4:$4</definedName>
    <definedName name="_xlnm.Print_Titles" localSheetId="6">'Series 400'!$4:$4</definedName>
    <definedName name="_xlnm.Print_Titles" localSheetId="11">'Series 500'!$4:$4</definedName>
    <definedName name="_xlnm.Print_Titles" localSheetId="8">'Series 600'!$4:$4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7" l="1"/>
  <c r="D22" i="7"/>
  <c r="A25" i="7"/>
  <c r="A23" i="7"/>
  <c r="A22" i="7"/>
  <c r="D21" i="8"/>
  <c r="D17" i="7"/>
  <c r="D81" i="8" l="1"/>
  <c r="D7" i="10" l="1"/>
  <c r="D9" i="6"/>
  <c r="B15" i="53" l="1"/>
  <c r="A17" i="7"/>
  <c r="D125" i="8" l="1"/>
  <c r="D124" i="8"/>
  <c r="D34" i="7" l="1"/>
  <c r="D33" i="7"/>
  <c r="B10" i="54" l="1"/>
  <c r="B9" i="55"/>
  <c r="B10" i="55"/>
  <c r="B8" i="55"/>
  <c r="B7" i="54"/>
  <c r="B8" i="54"/>
  <c r="B5" i="54"/>
  <c r="B9" i="54"/>
  <c r="B5" i="55"/>
  <c r="B6" i="54" l="1"/>
  <c r="B9" i="52" s="1" a="1"/>
  <c r="B9" i="52" s="1"/>
  <c r="B6" i="55"/>
  <c r="B7" i="55"/>
  <c r="B8" i="52" l="1" a="1"/>
  <c r="B8" i="52" s="1"/>
  <c r="B12" i="57" l="1"/>
  <c r="B11" i="57"/>
  <c r="B10" i="57"/>
  <c r="B8" i="57"/>
  <c r="B9" i="57"/>
  <c r="B7" i="57"/>
  <c r="B6" i="57"/>
  <c r="B5" i="57"/>
  <c r="B13" i="56"/>
  <c r="B12" i="56"/>
  <c r="B11" i="56"/>
  <c r="B10" i="56"/>
  <c r="B9" i="56"/>
  <c r="B8" i="56"/>
  <c r="B7" i="56"/>
  <c r="B6" i="56"/>
  <c r="B5" i="56"/>
  <c r="B7" i="52" l="1"/>
  <c r="B6" i="52"/>
  <c r="B11" i="53"/>
  <c r="B12" i="53"/>
  <c r="B5" i="53" l="1"/>
  <c r="B13" i="53"/>
  <c r="B9" i="53"/>
  <c r="B10" i="53"/>
  <c r="B8" i="53"/>
  <c r="B7" i="53"/>
  <c r="B6" i="53"/>
  <c r="B16" i="53"/>
  <c r="B14" i="53"/>
  <c r="B5" i="52" l="1"/>
  <c r="D20" i="15" l="1"/>
  <c r="D21" i="15" l="1"/>
  <c r="D12" i="15"/>
  <c r="D22" i="8" l="1"/>
  <c r="B6" i="37" l="1"/>
  <c r="B14" i="37" s="1"/>
  <c r="B6" i="24" s="1"/>
  <c r="E66" i="4" l="1"/>
  <c r="F66" i="4" s="1"/>
  <c r="E67" i="4"/>
  <c r="F67" i="4" s="1"/>
  <c r="E65" i="4"/>
  <c r="F65" i="4" s="1"/>
  <c r="B6" i="38"/>
  <c r="B14" i="38" s="1"/>
  <c r="B7" i="24" s="1"/>
  <c r="B6" i="39"/>
  <c r="B14" i="39" s="1"/>
  <c r="B6" i="44"/>
  <c r="B14" i="27" l="1"/>
  <c r="C10" i="16" s="1"/>
  <c r="B6" i="27"/>
  <c r="B14" i="26"/>
  <c r="B14" i="44"/>
  <c r="B13" i="58" s="1"/>
  <c r="B10" i="52" s="1"/>
  <c r="C8" i="16" s="1" a="1"/>
  <c r="C8" i="16" s="1"/>
  <c r="B5" i="58"/>
  <c r="B7" i="31"/>
  <c r="B18" i="31" s="1"/>
  <c r="B5" i="22" s="1"/>
  <c r="C6" i="16" l="1"/>
  <c r="B6" i="26"/>
  <c r="B5" i="41"/>
  <c r="B14" i="41"/>
  <c r="C9" i="16" s="1"/>
  <c r="B6" i="49"/>
  <c r="B14" i="49" s="1"/>
  <c r="B6" i="50" s="1" a="1"/>
  <c r="B6" i="50" s="1"/>
  <c r="B6" i="30"/>
  <c r="B19" i="30" s="1"/>
  <c r="B6" i="23" s="1"/>
  <c r="B19" i="32" l="1"/>
  <c r="B6" i="22" s="1"/>
  <c r="B7" i="32"/>
  <c r="B14" i="50"/>
  <c r="C11" i="16" s="1"/>
  <c r="B6" i="34"/>
  <c r="B19" i="34" s="1"/>
  <c r="B7" i="23" s="1"/>
  <c r="B6" i="36"/>
  <c r="B14" i="36" s="1"/>
  <c r="B5" i="24" s="1"/>
  <c r="B6" i="33"/>
  <c r="B19" i="33" s="1"/>
  <c r="B5" i="23" s="1"/>
  <c r="B6" i="40"/>
  <c r="B19" i="40" s="1"/>
  <c r="B8" i="22" s="1"/>
  <c r="B19" i="47" l="1"/>
  <c r="B7" i="22" s="1"/>
  <c r="B7" i="47"/>
  <c r="B7" i="25"/>
  <c r="B6" i="25"/>
  <c r="A18" i="7"/>
  <c r="A19" i="7" s="1"/>
  <c r="A20" i="7" s="1"/>
  <c r="A21" i="7" s="1"/>
  <c r="A27" i="7" s="1"/>
  <c r="A28" i="7" s="1"/>
  <c r="A29" i="7" s="1"/>
  <c r="A30" i="7" s="1"/>
  <c r="A31" i="7" s="1"/>
  <c r="A33" i="7" s="1"/>
  <c r="A34" i="7" s="1"/>
  <c r="A35" i="7" s="1"/>
  <c r="A36" i="7" s="1"/>
  <c r="A38" i="7" s="1"/>
  <c r="A39" i="7" s="1"/>
  <c r="A40" i="7" s="1"/>
  <c r="A41" i="7" s="1"/>
  <c r="A42" i="7" s="1"/>
  <c r="A44" i="7" s="1"/>
  <c r="A45" i="7" s="1"/>
  <c r="A46" i="7" s="1"/>
  <c r="A47" i="7" s="1"/>
  <c r="A49" i="7" s="1"/>
  <c r="A51" i="7" s="1"/>
  <c r="A52"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3" i="7" s="1"/>
  <c r="B5" i="25" l="1"/>
  <c r="C7" i="16" s="1"/>
  <c r="C12" i="16" s="1"/>
  <c r="C13" i="16" s="1"/>
  <c r="C14" i="16" s="1"/>
  <c r="A84" i="7" l="1"/>
  <c r="A86" i="7" s="1"/>
  <c r="A87" i="7" s="1"/>
  <c r="A89" i="7" s="1"/>
  <c r="A91" i="7" s="1"/>
  <c r="A93" i="7" s="1"/>
  <c r="A94" i="7" s="1"/>
  <c r="A95" i="7" s="1"/>
  <c r="A96" i="7" s="1"/>
  <c r="A97" i="7" s="1"/>
  <c r="A98" i="7" s="1"/>
  <c r="A99" i="7" s="1"/>
  <c r="A100" i="7" s="1"/>
  <c r="A101" i="7" s="1"/>
  <c r="D2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tc={EBC3E1E2-29DA-47B5-A0EA-64146EF428C3}</author>
    <author>tc={83CB3A64-82AA-4F83-95BC-CE1D8E2F38E2}</author>
    <author>tc={4A31AF44-BFEA-4D4C-878E-593E08A3643E}</author>
  </authors>
  <commentList>
    <comment ref="A1" authorId="0" shapeId="0" xr:uid="{EBC3E1E2-29DA-47B5-A0EA-64146EF428C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@Lucy Brooks could you address the last comments on earthworks received if posible</t>
      </text>
    </comment>
    <comment ref="B83" authorId="1" shapeId="0" xr:uid="{83CB3A64-82AA-4F83-95BC-CE1D8E2F38E2}">
      <text>
        <t>[Threaded comment]
Your version of Excel allows you to read this threaded comment; however, any edits to it will get removed if the file is opened in a newer version of Excel. Learn more: https://go.microsoft.com/fwlink/?linkid=870924
Comment:
    Doesn't seem to be a quantity for placement of topsoil on slopes &gt;10°degrees.  Assumed to be 3580m3</t>
      </text>
    </comment>
    <comment ref="B84" authorId="2" shapeId="0" xr:uid="{4A31AF44-BFEA-4D4C-878E-593E08A3643E}">
      <text>
        <t>[Threaded comment]
Your version of Excel allows you to read this threaded comment; however, any edits to it will get removed if the file is opened in a newer version of Excel. Learn more: https://go.microsoft.com/fwlink/?linkid=870924
Comment:
    Doesn't seem to be a quantity for placement of topsoil on slopes &gt;10°degrees.  Assumed to be 3580m3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tc={31ADF8DD-EAF7-4EA6-A073-8222AD617F78}</author>
  </authors>
  <commentList>
    <comment ref="A1" authorId="0" shapeId="0" xr:uid="{31ADF8DD-EAF7-4EA6-A073-8222AD617F7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@Eoin O'Boyle could you address the last of the comments received if possible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tc={619EEE4C-2F2F-45C7-892D-FB8D72BD2B52}</author>
    <author>tc={4C82FF88-760A-4A9B-B37E-4801061012F5}</author>
  </authors>
  <commentList>
    <comment ref="B20" authorId="0" shapeId="0" xr:uid="{619EEE4C-2F2F-45C7-892D-FB8D72BD2B52}">
      <text>
        <t>[Threaded comment]
Your version of Excel allows you to read this threaded comment; however, any edits to it will get removed if the file is opened in a newer version of Excel. Learn more: https://go.microsoft.com/fwlink/?linkid=870924
Comment:
    @Ellie O'Sullivan CC-RMP-00500 Item 11 III requires the invert depth to be added.</t>
      </text>
    </comment>
    <comment ref="B56" authorId="1" shapeId="0" xr:uid="{4C82FF88-760A-4A9B-B37E-4801061012F5}">
      <text>
        <t>[Threaded comment]
Your version of Excel allows you to read this threaded comment; however, any edits to it will get removed if the file is opened in a newer version of Excel. Learn more: https://go.microsoft.com/fwlink/?linkid=870924
Comment:
    This should be covered in Series 1100 Item 13 "Footways and Paved Areas"
Reply:
    Is it type 1 or type 2? Drawing only refers to clause, not SCD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tc={BC952ACE-0FA3-4980-8474-F62E8F0BFDF2}</author>
  </authors>
  <commentList>
    <comment ref="A16" authorId="0" shapeId="0" xr:uid="{BC952ACE-0FA3-4980-8474-F62E8F0BFDF2}">
      <text>
        <t xml:space="preserve">[Threaded comment]
Your version of Excel allows you to read this threaded comment; however, any edits to it will get removed if the file is opened in a newer version of Excel. Learn more: https://go.microsoft.com/fwlink/?linkid=870924
Comment:
    Check if highways bill includes the new services installed on the realigned road to water treatment plant.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tc={17BDDE45-F035-45D5-A044-008B2C1F166C}</author>
  </authors>
  <commentList>
    <comment ref="S9" authorId="0" shapeId="0" xr:uid="{17BDDE45-F035-45D5-A044-008B2C1F166C}">
      <text>
        <t>[Threaded comment]
Your version of Excel allows you to read this threaded comment; however, any edits to it will get removed if the file is opened in a newer version of Excel. Learn more: https://go.microsoft.com/fwlink/?linkid=870924
Comment:
    The dimensions considered here to re-do the stone wall is same as the existing (details obtained from the Topo Map).
Reply:
    I separated the Stone Wall and the entrance pillars for the quantities to match TII schedule of rates better</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<sst xmlns="http://schemas.openxmlformats.org/spreadsheetml/2006/main" count="4074" uniqueCount="1628">
  <si>
    <t>BILL PART 01 - PRELINIARIES</t>
  </si>
  <si>
    <t>CONSTRUCTION HEADING 01 - PRELIMINARIES</t>
  </si>
  <si>
    <t>CC-RMP-00100 PRELIMINARIES</t>
  </si>
  <si>
    <t>Item ID</t>
  </si>
  <si>
    <t>Item Description</t>
  </si>
  <si>
    <t>Unit</t>
  </si>
  <si>
    <t>Quantity</t>
  </si>
  <si>
    <t>Rate</t>
  </si>
  <si>
    <t>Amount €</t>
  </si>
  <si>
    <t>CC-RMP-00100 Preliminaries</t>
  </si>
  <si>
    <t>Temporary Accommodation</t>
  </si>
  <si>
    <t>100/01</t>
  </si>
  <si>
    <t>Erection of Principal Offices for the Employer's Representative in accordance with Appendix 1/1</t>
  </si>
  <si>
    <t>Item</t>
  </si>
  <si>
    <t>€</t>
  </si>
  <si>
    <t>100/02</t>
  </si>
  <si>
    <t>Servicing of Principal Offices for the Employer's Representative Until Completion of the Works</t>
  </si>
  <si>
    <t>100/03</t>
  </si>
  <si>
    <t>Servicing of Principal Offices for the Employer's Representative for 4 weeks after Completion of the Works</t>
  </si>
  <si>
    <t>100/04</t>
  </si>
  <si>
    <t>Dismantling of Principal Offices for the Employer's Representative</t>
  </si>
  <si>
    <t>100/05</t>
  </si>
  <si>
    <t>Erection of temporary accommodation (Offices and messes for the Contractor)</t>
  </si>
  <si>
    <t>100/06</t>
  </si>
  <si>
    <t>Servicing of temporary accommodation (Offices and messes for the Contractor)</t>
  </si>
  <si>
    <t>100/07</t>
  </si>
  <si>
    <t>Dismantling of temporary accommodation (Offices and messes for the Contractor)</t>
  </si>
  <si>
    <t>100/08</t>
  </si>
  <si>
    <t>Erection of temporary accommodation (Stores and workshops for the Contractor)</t>
  </si>
  <si>
    <t>100/09</t>
  </si>
  <si>
    <t>Servicing of temporary accommodation (Stores and workshops for the Contractor)</t>
  </si>
  <si>
    <t>100/10</t>
  </si>
  <si>
    <t>Dismantling of temporary accommodation (Stores and workshops for the Contractor)</t>
  </si>
  <si>
    <t>Equipment</t>
  </si>
  <si>
    <t>100/11</t>
  </si>
  <si>
    <t>Equipment for the Employer's Representative in accordance with Volume A Works Requirements Book 1 Specification Appendix 1/1</t>
  </si>
  <si>
    <t>Vehicle for the Employer’s Personnel</t>
  </si>
  <si>
    <t>100/12</t>
  </si>
  <si>
    <t>Vehicles for the Employer's Personnel, Type C as per Appendix 1/2, in accordance with Volume A Works Requirements Book 1 Specification Appendix 1/2 Until completion of the Works</t>
  </si>
  <si>
    <t xml:space="preserve">wk </t>
  </si>
  <si>
    <t>100/13</t>
  </si>
  <si>
    <t>Vehicles for the Employer's Personnel, Type C as per Appendix 1/2,  in accordance with Volume A Works Requirements Book 1 Specification Appendix 1/2 After substantial completion of the works.</t>
  </si>
  <si>
    <t>wk</t>
  </si>
  <si>
    <t>Communication System for the Employer’s Representative</t>
  </si>
  <si>
    <t>100/14</t>
  </si>
  <si>
    <t>Communication System for the Employer's Representative Until completion of the Works in accordance with Volume A Works Requirements Book 1 Specification Appendix 1/3</t>
  </si>
  <si>
    <t>100/15</t>
  </si>
  <si>
    <t>Communication system for the Employer’s Representative in accordance with Appendix 1/3 After completion of the Works</t>
  </si>
  <si>
    <t>Operatives for the Employer’s Representative</t>
  </si>
  <si>
    <t>100/16</t>
  </si>
  <si>
    <t>Operatives for the Employer's Representative Engineer or Technician Until completion of the Works in accordance with Volume A Works Requirements Book 1 Specification Appendix 1/8</t>
  </si>
  <si>
    <t>day</t>
  </si>
  <si>
    <t> 100/17  </t>
  </si>
  <si>
    <t>Operatives for the Employer's Representative Driver or Laboratory Operative Until completion of the Works in accordance with Volume A Works Requirements Book 1 Specification Appendix 1/8</t>
  </si>
  <si>
    <t>Traffic Safety and Management</t>
  </si>
  <si>
    <t>   100/18    </t>
  </si>
  <si>
    <t>Traffic safety and management as specified in Volume A Works Requirements Book 1 Specification Appendix 1/17</t>
  </si>
  <si>
    <t>Temporary Diversion for Traffic</t>
  </si>
  <si>
    <t>100/19</t>
  </si>
  <si>
    <t>Taking measures for or construction of temporary diversions for traffic at locations proposed by the Contractor.</t>
  </si>
  <si>
    <t>100/20</t>
  </si>
  <si>
    <t>Taking measures for or construction of temporary diversions for traffic at those locations listed in Appendix 1/18 but not measured individually.</t>
  </si>
  <si>
    <t>100/21</t>
  </si>
  <si>
    <t>Maintenance of measures for or construction of temporary diversion of traffic at locations proposed by the Contractor.</t>
  </si>
  <si>
    <t>100/22</t>
  </si>
  <si>
    <t>Maintenance of measures for or construction of temporary diversions for traffic at those locations listed in Appendix 1/18 but not measured individually</t>
  </si>
  <si>
    <t>100/23</t>
  </si>
  <si>
    <t>Removal of measures for or construction of temporary diversion of traffic at locations proposed by the Contractor.</t>
  </si>
  <si>
    <t>100/24</t>
  </si>
  <si>
    <t>Removal of measures for or construction of temporary diversions for traffic at those locations listed in Appendix 1/18 but not measured individually</t>
  </si>
  <si>
    <t>Recovery Vehicles</t>
  </si>
  <si>
    <t>100/25</t>
  </si>
  <si>
    <t>Recovery Vehicle as specified in Volume A Works Requirements Book 1 Specification Appendix 1/20</t>
  </si>
  <si>
    <t>Progress Photographs</t>
  </si>
  <si>
    <t>100/26</t>
  </si>
  <si>
    <t>Set of progress photographs in Colour prints as specified in Volume A Works Requirements Book 1 Specification Appendix 1/22</t>
  </si>
  <si>
    <t>100/27</t>
  </si>
  <si>
    <t>Drone Survey videos as specified in Volume A Works Requirements Book 1 Specification Appendix 1/22</t>
  </si>
  <si>
    <t>Road Sweeping and Cleaning</t>
  </si>
  <si>
    <t>100/28</t>
  </si>
  <si>
    <t>Road sweeping and cleaning</t>
  </si>
  <si>
    <t>Emergency Services</t>
  </si>
  <si>
    <t>100/29</t>
  </si>
  <si>
    <t>Emergency services</t>
  </si>
  <si>
    <t>Facilities for Local Authority, Public or Private Utility Undertakers and Other Contractors</t>
  </si>
  <si>
    <t>100/30</t>
  </si>
  <si>
    <t>Facilities for Service Undertakers and Other Contractors – Wexford County Council</t>
  </si>
  <si>
    <t>100/31</t>
  </si>
  <si>
    <t>Facilities for Service Undertakers and Other Contractors – EIR</t>
  </si>
  <si>
    <t>100/32</t>
  </si>
  <si>
    <t>Facilities for Service Undertakers and Other Contractors – ESB</t>
  </si>
  <si>
    <t>100/33</t>
  </si>
  <si>
    <t>Facilities for Service Undertakers and Other Contractors – Uisce Éireann</t>
  </si>
  <si>
    <t>100/34</t>
  </si>
  <si>
    <t>Facilities for Service Undertakers and Other Contractors – Iarnród Éireann (Liaising with Rosslare Europort/Iarnród Éireann regarding acces from the ‘western’ roundabout at Rosslare Europort. Iarnród Éireann and Rosslare Europort have confirmed that access to the northern part of the site for construction plant will be facilitated via Rosslare Europort and the ‘western’ roundabout. Appropriate traffic management arrangements &amp; restrictions on the use of  Rosslare Europort and the ‘western’ roundabout will need to be agreed with Iarnród Éireann and Rosslare Europort prior to commencement of any works.</t>
  </si>
  <si>
    <t>100/35</t>
  </si>
  <si>
    <t>Facilities for Service Undertakers and Other Contractors – Rosslare Europort Masterplan Development Contractor (Liaising with other developments/contractors in the area. Other developments (Rosslare Europort Masterplan Development) in adjacent lands may be taking place during the construction period. The Contractor shall communicate and coordinate their works with the developers of these sites, especially in relation to access to the sites and co-ordination of service connections.)</t>
  </si>
  <si>
    <t>100/36</t>
  </si>
  <si>
    <t xml:space="preserve">Facilities for liaising with landowners to arrange site compounds in accordance with Appendix 1/7. </t>
  </si>
  <si>
    <t>100/37</t>
  </si>
  <si>
    <t>Facilities for Employer's Project Archaeologist in accordance with Appendix 1/71</t>
  </si>
  <si>
    <t>100/38</t>
  </si>
  <si>
    <t>Facilities for Employer's Archaeological Consultant in accordance with Appendix 1/71</t>
  </si>
  <si>
    <t>Property Condition Surveys</t>
  </si>
  <si>
    <t>100/39</t>
  </si>
  <si>
    <t>Property Condition Surveys as specified in Volume A Works Requirements Book 1 Specification Appendix 1/74</t>
  </si>
  <si>
    <t>Project Supervisor Construction Stage</t>
  </si>
  <si>
    <t>100/40</t>
  </si>
  <si>
    <t>Acceptance of Appointment as Project Supervisor for the Construction Stage (PSCS)</t>
  </si>
  <si>
    <t>Safety File</t>
  </si>
  <si>
    <t>100/41</t>
  </si>
  <si>
    <t>Preparation and delivery of Safety File in accordance with Volume A Works Requirements Book 1 Specification Appendix 1/73</t>
  </si>
  <si>
    <t>As-Built Records</t>
  </si>
  <si>
    <t>100/42</t>
  </si>
  <si>
    <t>As Built Records in accordance with Volume A Works Requirements Book 1 Specification Appendix 1/72</t>
  </si>
  <si>
    <t>Testing</t>
  </si>
  <si>
    <t>Testing in accordance with Volume A Works Requirements Book 1 Specification Appendix 1/5</t>
  </si>
  <si>
    <t>Testing watermain pipes in accordance with Volume A Works Requirements Book 1 Specification Appendix 27/1</t>
  </si>
  <si>
    <t>Testing wastewater (foul) pipes in accordance with Volume A Works Requirements Book 1 Specification Appendix 5/1</t>
  </si>
  <si>
    <t>Standing Conciliator</t>
  </si>
  <si>
    <t>100/43</t>
  </si>
  <si>
    <t>Standing Conciliator Reserved Sum</t>
  </si>
  <si>
    <t>Environmental Operating Plan (EOP)</t>
  </si>
  <si>
    <t>100/44</t>
  </si>
  <si>
    <t>Preparation and implementation of Environmental Operatin Plan in accordance with the Volume A Works Requirements Book 1 Specification</t>
  </si>
  <si>
    <t>Road Safety Audit</t>
  </si>
  <si>
    <t>100/45</t>
  </si>
  <si>
    <t>Road Safety Audit - Stage 3 on the permanent works in accordance with TII Standard GE-STY-01024</t>
  </si>
  <si>
    <t>Rail Track Monitoring</t>
  </si>
  <si>
    <t>100/46</t>
  </si>
  <si>
    <t>Rail Track Monitoring - Structure B1</t>
  </si>
  <si>
    <t>100/47</t>
  </si>
  <si>
    <t>Track Safety Zone Temporary Fence - Structure B1</t>
  </si>
  <si>
    <t>Total for CC-RMP-00100 - Carried Forward to Bill Part 01 Preliminaries Summary</t>
  </si>
  <si>
    <t>BILL PART 01 - PRELIMINARIES</t>
  </si>
  <si>
    <t>SUMMARY</t>
  </si>
  <si>
    <t>SUMMARY FOR HEADING CC-RMP-00100 - PRELIMINARIES</t>
  </si>
  <si>
    <t>TOTAL FOR BILL PART 01
CARRIED FORWARD TO BILL OF QUANTITIES GRAND SUMMARY</t>
  </si>
  <si>
    <t>BILL PART 02 - ROADWORKS</t>
  </si>
  <si>
    <t>CONSTRUCTION HEADING 01 - ROADWORKS GENERAL</t>
  </si>
  <si>
    <t>CC-RMP-00200 Site Clearance</t>
  </si>
  <si>
    <t>Site Clearance</t>
  </si>
  <si>
    <t>200/01</t>
  </si>
  <si>
    <t>General site clearance</t>
  </si>
  <si>
    <t>Ha</t>
  </si>
  <si>
    <t>200/02</t>
  </si>
  <si>
    <t>Demolition of individual or groups of buildings or structures, (House - East of Ch. 650) (Appendix 2/1 Reference No.1), as indicated on the Works Requirement drawing 229100548-MMD-0200-RE-DR-C-2004.</t>
  </si>
  <si>
    <t>200/03</t>
  </si>
  <si>
    <t>Demolition of individual or groups of buildings or structures, (Shed - East of Ch. 650) (Appendix 2/1 Reference No.2), as indicated on the Works Requirement drawing 229100548-MMD-0200-RE-DR-C-2004.</t>
  </si>
  <si>
    <t>200/04</t>
  </si>
  <si>
    <t>Demolition of individual or groups of buildings or structures, (Retaining Wall - East of Ch.950, (Appendix 2/1 Reference No.5) Length - 68.75m, Depth - between 0.3 to 1.0m and Height - 1.8m, in accordance with Volume A Works Requirements Book 1 Specification Appendix 2/1, as indicated on the Works Requirement drawing 229100548-MMD-0200-RE-DR-C-2007.</t>
  </si>
  <si>
    <t>200/05</t>
  </si>
  <si>
    <t>Demolition of individual or groups of buildings or structures, (Concrete wall - East of Ch.930, (Appendix 2/1 Reference No.3) Length - 68.95m, Depth - 0.44m and Height - 3.33m, as indicated on the Works Requirement drawing 229100548-MMD-0200-RE-DR-C-2007).</t>
  </si>
  <si>
    <t>200/06</t>
  </si>
  <si>
    <t>Demolition of individual or groups of buildings or structures, (Concrete wall - East of Ch.950,  (Appendix 2/1 Reference No.4) Length - 69.9m, Depth - 0.44m and Height - 0.165m, as indicated on the Works Requirement drawing 229100548-MMD-0200-RE-DR-C-2007).</t>
  </si>
  <si>
    <t>Take Up or Down and Set Aside for Reuse or Remove to Store or Tip off Site</t>
  </si>
  <si>
    <t>200/07</t>
  </si>
  <si>
    <t>Take up or down and remove to tip off site, Stonework - South of Ch.530, Length - 14.7m, Depth - 0.47m and Height - 0.75m,  as indicated on the Works Requirement drawing 229100548-MMD-0200-RE-DR-C-2003.</t>
  </si>
  <si>
    <t>m³</t>
  </si>
  <si>
    <t>200/08</t>
  </si>
  <si>
    <t>Take up or down and remove to tip off site, Concrete wall - East of Ch.650, Length - 17.3m, Depth - 0.565m and Height - 1.53m,  as indicated on the Works Requirement drawing 229100548-MMD-0200-RE-DR-C-2004.</t>
  </si>
  <si>
    <t>200/09</t>
  </si>
  <si>
    <t>Take up or down and remove to tip off site, Concrete wall - East of Ch.650, Length - 7.05m, Depth - 0.267m and Height - 1.71m,  as indicated on the Works Requirement drawing 229100548-MMD-0200-RE-DR-C-2004</t>
  </si>
  <si>
    <t>200/10</t>
  </si>
  <si>
    <t>Take up or down and remove to tip off site, Concrete wall - East of Ch.650, Length - 2.1m, Depth - 0.267m and Height - 1.71m,  as indicated on the Works Requirement drawing 229100548-MMD-0200-RE-DR-C-2004</t>
  </si>
  <si>
    <t>200/11</t>
  </si>
  <si>
    <t>Take up or down and remove to tip off site, Stonework - East of Ch.950, Length - 17.12m, Depth - 0.46m and Height - 1.30m, as indicated on the Works Requirement drawing 229100548-MMD-0200-RE-DR-C-2008.</t>
  </si>
  <si>
    <t>200/12</t>
  </si>
  <si>
    <t>Take up or down and remove to tip off site, Stonework Entrance Pillar - East of Ch.950, Length - 0.65m, Depth - 0.65m and Height - 1.35m, as indicated on the Works Requirement drawing 229100548-MMD-0200-RE-DR-C-2008.</t>
  </si>
  <si>
    <t>200/13</t>
  </si>
  <si>
    <t>Take up or down and remove to tip off site, Concrete wall - East of Ch.930, Length - 2.44m, Depth - 0.29m and Height - 1.70m, as indicated on the Works Requirement drawing 229100548-MMD-0200-RE-DR-C-2007.</t>
  </si>
  <si>
    <t>200/14</t>
  </si>
  <si>
    <t>Take up or down and remove to tip off site, Precast concrete kerbs, 120mm Kerb Upstand</t>
  </si>
  <si>
    <t>m</t>
  </si>
  <si>
    <t>200/15</t>
  </si>
  <si>
    <t>Take up or down and remove to tip off site, Concrete Post and Rail Fencing, between ch. 135 to ch. 550 &amp; Inside the Rosslare WTP premises</t>
  </si>
  <si>
    <t>200/16</t>
  </si>
  <si>
    <t>Take up or down and remove to tip off site, Steel post and green chain link Fencing, Near Rosslare WTP entrance gates</t>
  </si>
  <si>
    <t>200/17</t>
  </si>
  <si>
    <t>Take up or down and remove to tip off site, Concrete post and steel wire Fencing, Area beyond Rail bridge</t>
  </si>
  <si>
    <t>200/18</t>
  </si>
  <si>
    <t>Take up or down and remove to tip off site, Foul sewer manhole covers and frames</t>
  </si>
  <si>
    <t>no.</t>
  </si>
  <si>
    <t>200/19</t>
  </si>
  <si>
    <t>Take up or down and remove to tip off site, ESB Posts</t>
  </si>
  <si>
    <t>200/20</t>
  </si>
  <si>
    <t>Take up or down and remove to tip off site, Underground EIR chamber covers and frames</t>
  </si>
  <si>
    <t>200/21</t>
  </si>
  <si>
    <t>Take up or down and remove to tip off site, Surface water Drainage Inspection chamber covers and frames, North of Ch. 130 and North of Ch.520</t>
  </si>
  <si>
    <t>200/22</t>
  </si>
  <si>
    <t>Take up or down and remove to tip off site, Fire Hydrant chamber covers and frames, North of Ch. 145</t>
  </si>
  <si>
    <t>200/23</t>
  </si>
  <si>
    <t>Take up or down and remove to tip off site, Watermain Square Manhole chamber covers and frames, East of Ch.670</t>
  </si>
  <si>
    <t>200/24</t>
  </si>
  <si>
    <t>Take up or down and remove to tip off site, Surface water Drainage Inspection chamber covers and frames, North of Ch.525</t>
  </si>
  <si>
    <t>200/25</t>
  </si>
  <si>
    <t>Take up or down and remove to tip off site, gully gratings and frames</t>
  </si>
  <si>
    <t>200/26</t>
  </si>
  <si>
    <t>Take up or down and remove to tip off site, Road lighting columns including bracket arm and lantern</t>
  </si>
  <si>
    <t>200/27</t>
  </si>
  <si>
    <t>Take up or down and remove to tip off site, Traffic signs including posts, Advance direction sign mounted on two posts - North of Ch.140m</t>
  </si>
  <si>
    <t>200/28</t>
  </si>
  <si>
    <t>Take up or down and remove to tip off site, Traffic signs including posts, Regulatory:STOP sign mounted on single post - South of Ch.345m</t>
  </si>
  <si>
    <t>200/29</t>
  </si>
  <si>
    <t>Take up or down and remove to tip off site, Traffic signs including posts, Regulatory Sign:STOP sign mounted on single post - North of Ch.395m</t>
  </si>
  <si>
    <t>200/30</t>
  </si>
  <si>
    <t>Take up or down and remove to tip off site, Traffic signs including posts, Text Alert Area Sign mounted on single post - North of Ch.485m</t>
  </si>
  <si>
    <t>200/31</t>
  </si>
  <si>
    <t>Take up or down and remove to tip off site, Traffic signs including posts, Regulatory Sign:STOP sign mounted on single post - South of Ch.520m</t>
  </si>
  <si>
    <t>200/32</t>
  </si>
  <si>
    <t>Take up or down and remove to /tip off site, Traffic signs including posts, Regulatory Sign:STOP sign mounted on single post - East of Rosslare Harbour WTP entrance gates</t>
  </si>
  <si>
    <t>200/33</t>
  </si>
  <si>
    <t>Take up or down and remove to tip off site, Steel Single field gate, Churchtown Rd. Opposite to NVD Limited entrance</t>
  </si>
  <si>
    <t>200/34</t>
  </si>
  <si>
    <t>Take up or down and remove to tip off site, Palisade double leaf gate, Rosslare Harbour WTP entrance gate</t>
  </si>
  <si>
    <t>200/35</t>
  </si>
  <si>
    <t>Take up or down and remove to tip off site, Palisade double leaf gate, Entrance to Private property - Gate adjacent to Rosslare Harbour WTP entrance gate</t>
  </si>
  <si>
    <t>200/36</t>
  </si>
  <si>
    <t>Take up or down and remove to tip off site, Permanent bollard, 1000mm(H) &amp; 80mm(W) - High visibility reflective tape, Outside NVD Limited premises</t>
  </si>
  <si>
    <t>Total for CC-RMP-00200 - Carried Forward to Section Summary</t>
  </si>
  <si>
    <t>CC-RMP-00200 - SITE CLEARANCE</t>
  </si>
  <si>
    <t>CC-RMP-002000</t>
  </si>
  <si>
    <t>TOTAL FOR CC-RMP-00200 
CARRIED FORWRAD TO CONSTRUCTION HEADING 01 ROADWORKS GENERAL SUMMARY</t>
  </si>
  <si>
    <t>TOTAL FOR CONSTRUCTION HEADING 01 ROADWORK GENERAL SUMMARY CARRIED FORWARD TO BILL PART 2 SUMMARY</t>
  </si>
  <si>
    <t xml:space="preserve">CONSTRUCTION HEADING 01 - ROADWORKS GENERAL </t>
  </si>
  <si>
    <t>CC-RMP-00300 - FENCING</t>
  </si>
  <si>
    <t>CC-RMP-00300 Fencing</t>
  </si>
  <si>
    <t>Fencing, Gates and Stiles</t>
  </si>
  <si>
    <t>300/01</t>
  </si>
  <si>
    <t>Timber Post and Rail Fencing to CC-SCD-00301</t>
  </si>
  <si>
    <t>300/02</t>
  </si>
  <si>
    <t>Timber Post and Wire Fencing to CC-SCD-00304</t>
  </si>
  <si>
    <t>300/03</t>
  </si>
  <si>
    <t>Timber Post and Tension Mesh Fencing to CC-SCD-00320</t>
  </si>
  <si>
    <t>300/04</t>
  </si>
  <si>
    <t>Steel Palisade Security Fence CC-SCD-00317, in accordance with Volume A Works Requirements Book 1 Specification Appendix 3/1</t>
  </si>
  <si>
    <t>300/05</t>
  </si>
  <si>
    <t>Pond Fencing Mesh and Wire fence, 2.4 metres in height with post centres at a maximum of 2080mm, in accordance with Volume A Works Requirements Book 1 Specification Appendix 3/1</t>
  </si>
  <si>
    <t>300/06</t>
  </si>
  <si>
    <t>Steel Single Field Gate, no mesh in accordance with CC-SCD-00309 Type 1</t>
  </si>
  <si>
    <t>300/07</t>
  </si>
  <si>
    <t>Steel Single Field Gate, no mesh in accordance with CC-SCD-00309 Type 3</t>
  </si>
  <si>
    <t>300/08</t>
  </si>
  <si>
    <t>Steel Double Field Gate, Steel square welded mesh fabric in accordance with CC-SCD-00310 - 6.22m WIDE (post to post)</t>
  </si>
  <si>
    <t>300/09</t>
  </si>
  <si>
    <t>Steel Double Field Gate, Steel square welded mesh fabric in accordance with CC-SCD-00310 - 7.02m WIDE (post to post)</t>
  </si>
  <si>
    <t>300/10</t>
  </si>
  <si>
    <t>Palisade double leaf gate, 6m Length and 2.4m height, Galvanized and powder coated, in accordance with Volume A Works Requirements Book 1 Specification Appendix 3/1</t>
  </si>
  <si>
    <t>300/11</t>
  </si>
  <si>
    <t>Steel double leaf gate with Kinsale 656 Type mesh infill, 5m Length and 2.4m height, Galvanized and powder coated, in accordance with Volume A Works Requirements Book 1 Specification Appendix 3/1</t>
  </si>
  <si>
    <t>Total for CC-RMP-00300 - Carried Forward to Section Summary</t>
  </si>
  <si>
    <t xml:space="preserve">CC-RMP-00300 – FENCING </t>
  </si>
  <si>
    <t>CC-RMP-00300</t>
  </si>
  <si>
    <t>TOTA FOR CC-RMP-00300 
CARRIED FORWARD TO CONSTRUCTION HEADING 01 ROADWORKS GENERAL SUMMARY</t>
  </si>
  <si>
    <t>CC-RMP-00400 - ROAD RESTRAINT SYSTEMS (VEHICLE AND PEDESTRIAN)</t>
  </si>
  <si>
    <t>CC-RMP-00400 Road Restraint Systems (Vehicle and Pedestrian)</t>
  </si>
  <si>
    <t>Safety Barrier System</t>
  </si>
  <si>
    <t>400/01</t>
  </si>
  <si>
    <t>Safety barrier - Normal containment N2, Impact Severity Level A, Working width class W2, Designed to be impacted on one side only, Straight or curved exceeding 120 metres radius.</t>
  </si>
  <si>
    <t>400/02</t>
  </si>
  <si>
    <t>Safety barrier - Normal containment N2, Impact Severity Level A, Working width class W2, Designed to be impacted on one side only, Curved not exceeding 50 metres radius.</t>
  </si>
  <si>
    <t>400/03</t>
  </si>
  <si>
    <t>Safety barrier - Very High containment H4a, Impact Severity Level A, Working width class W2, Designed to be impacted on one side only, Straight or curved exceeding 120 metres radius.</t>
  </si>
  <si>
    <t>Transitions</t>
  </si>
  <si>
    <t>400/04</t>
  </si>
  <si>
    <t>Transitions - Between Normal containment N2 and High containment H2 safety barrier, Impact Severity Level A, Working width class W2, Designed to be impacted on one side only, Straight or curved exceeding 120 metres radius.</t>
  </si>
  <si>
    <t>No.</t>
  </si>
  <si>
    <t>400/05</t>
  </si>
  <si>
    <t>Transitions - Between High containment H2 and Very High containment H4a safety barrier, Impact Severity Level A, Working width class W2, Designed to be impacted on one side only, Straight or curved exceeding 120 metres radius.</t>
  </si>
  <si>
    <t>400/06</t>
  </si>
  <si>
    <t>Transitions between safety barriers and parapets - Between Very High containment H4a safety barriers, Impact Severity Level A, Working width class W2, Designed to be impacted on one side only, Straight or curved exceeding 120 metres radius and Parapets, Very High containment H4a, Impact Severity Level B, Working width class W2, over bridge structure, Straight or curved exceeding 50 metres radius.</t>
  </si>
  <si>
    <t>Terminals</t>
  </si>
  <si>
    <t>400/07</t>
  </si>
  <si>
    <t>Terminals - Lateral displacement zone class X2 and Y4, performance class T80, impact severity class B, Exit Box Class Za1 and Zd2, Designed to be impacted on one side only.</t>
  </si>
  <si>
    <t>400/08</t>
  </si>
  <si>
    <t xml:space="preserve">Terminals - Lateral displacement zone class X2 and Y4, performance class T80,  impact severity class B, Exit Box Class Za2 and Zd1, Designed to be impacted on one side only. </t>
  </si>
  <si>
    <t>400/09</t>
  </si>
  <si>
    <t xml:space="preserve">Terminals -  Lateral displacement zone class X1 and Y4, performance class T80,  impact severity class B, Exit Box Class Za1 and Zd2, Designed to be impacted on one side only. </t>
  </si>
  <si>
    <t>Total for CC-RMP-00400 - Carried Forward to Section Summary</t>
  </si>
  <si>
    <t>CC-RMP-00400 – ROAD RESTRAINT SYSTEMS (VEHICLE AND PEDESTRIAN)</t>
  </si>
  <si>
    <t>CC-RMP-00400</t>
  </si>
  <si>
    <t>TOTA FOR CC-RMP-00400 
CARRIED FORWARD TO CONSTRUCTION HEADING 01 ROADWORKS GENERAL SUMMARY</t>
  </si>
  <si>
    <t>CC-RMP-00600 - EARTHWORKS</t>
  </si>
  <si>
    <t>CC-RMP-00600 Earthworks</t>
  </si>
  <si>
    <t>Excavation</t>
  </si>
  <si>
    <t>Excavation, compliant / acceptable material 5A, cutting and other excavation</t>
  </si>
  <si>
    <r>
      <t>m</t>
    </r>
    <r>
      <rPr>
        <vertAlign val="superscript"/>
        <sz val="8"/>
        <color theme="1"/>
        <rFont val="Arial"/>
        <family val="2"/>
      </rPr>
      <t>3</t>
    </r>
  </si>
  <si>
    <t>Excavation, compliant / acceptable material 5A, cutting and other excavation, for attenuation pond shown in drawing 229100548-MMD-0500-RE-DR-C-2012</t>
  </si>
  <si>
    <t>Excavation, compliant / acceptable material 5A, cutting and other excavation, for attenuation pond shown in drawing 229100548-MMD-0500-RE-DR-C-2013</t>
  </si>
  <si>
    <t>Excavation, compliant / acceptable material 5A, cutting and other excavation, for attenuation pond shown in drawing 229100548-MMD-0500-RE-DR-C-2014</t>
  </si>
  <si>
    <t xml:space="preserve">Excavation of compliant / acceptable material excluding Class 5A in cutting and other excavation </t>
  </si>
  <si>
    <t>Excavation, non-compliant / unacceptable material Class U1, cutting and other excavation</t>
  </si>
  <si>
    <t>Excavation, unacceptable material Class U2, cutting and other excavation</t>
  </si>
  <si>
    <t>Excavation of compliant / acceptable material excluding Class 5A, new watercourses, 0 metres to 3 metres in depth</t>
  </si>
  <si>
    <t>Excavation of compliant / acceptable material excluding Class 5A, intercepting ditches, 0 metres to 3 metres in depth</t>
  </si>
  <si>
    <t>Excavation in Hard Material</t>
  </si>
  <si>
    <t xml:space="preserve">Extra over excavation for excavation in hard material, cutting and other excavation </t>
  </si>
  <si>
    <t>Extra over excavation for excavation in hard material, cutting and other excavation in existing kerb foundations</t>
  </si>
  <si>
    <r>
      <t>m</t>
    </r>
    <r>
      <rPr>
        <vertAlign val="superscript"/>
        <sz val="8"/>
        <color theme="1"/>
        <rFont val="Arial"/>
        <family val="2"/>
      </rPr>
      <t>3</t>
    </r>
    <r>
      <rPr>
        <sz val="11"/>
        <color theme="1"/>
        <rFont val="Calibri"/>
        <family val="2"/>
        <scheme val="minor"/>
      </rPr>
      <t/>
    </r>
  </si>
  <si>
    <t>Extra over excavation for excavation in hard material, cutting and other excavation in existing wall foundations</t>
  </si>
  <si>
    <t>Extra over excavation for excavation in hard material, cutting and other excavation in existing building structural foundations</t>
  </si>
  <si>
    <t>Extra over excavation for excavation in hard material, cutting and other excavation in traffic signs / lighting column foundations</t>
  </si>
  <si>
    <t>Extra over excavation for excavation in hard material, cutting and other excavation in existing footpath/cycleways</t>
  </si>
  <si>
    <t>Extra over excavation for excavation in hard material, cutting and other excavation in existing roads</t>
  </si>
  <si>
    <t>Processing of Non-Compliant / Unacceptable Material Class U1</t>
  </si>
  <si>
    <t>Processing of non compliant / unacceptable Material Class U1</t>
  </si>
  <si>
    <t>Deposition of Fill</t>
  </si>
  <si>
    <t xml:space="preserve">Deposition of compliant / acceptable material in embankments and other areas of fill </t>
  </si>
  <si>
    <t>Deposition of compliant / acceptable subsoil material in base of attenuation pond shown in drawing 229100548-MMD-0500-RE-DR-C-2012</t>
  </si>
  <si>
    <t>Deposition of compliant / acceptable subsoil material in base of attenuation pond shown in drawing 229100548-MMD-0500-RE-DR-C-2013</t>
  </si>
  <si>
    <t>Deposition of compliant / acceptable subsoil material in base of attenuation pond shown in drawing 229100548-MMD-0500-RE-DR-C-2014</t>
  </si>
  <si>
    <t xml:space="preserve">Deposition of puddled clay attenuation pond liner, Embankments and other areas of fill </t>
  </si>
  <si>
    <t>Disposal of Material</t>
  </si>
  <si>
    <t>Disposal, compliant / acceptable material excluding Class 5A</t>
  </si>
  <si>
    <t>Disposal, compliant / acceptable material Class 5A</t>
  </si>
  <si>
    <t>Disposal, non-compliant / unacceptable material Class U1</t>
  </si>
  <si>
    <t>Disposal, unacceptable material Class U2</t>
  </si>
  <si>
    <t>Imported Fill</t>
  </si>
  <si>
    <t>Imported topsoil Class 5B material</t>
  </si>
  <si>
    <t>Imported acceptable material, Embankments and other areas of fill</t>
  </si>
  <si>
    <t>Imported compliant / acceptable material, Fill to structures</t>
  </si>
  <si>
    <t>Imported compliant / acceptable material, Fill on capping, sub-base material and roadbase</t>
  </si>
  <si>
    <t>Imported compliant / acceptable material, Fill on bridges (under footways, verges and central reserves)</t>
  </si>
  <si>
    <t>Compaction of Fill</t>
  </si>
  <si>
    <t>Compaction, compliant / acceptable material, Embankments and other areas of fill</t>
  </si>
  <si>
    <t>Compaction, compliant / acceptable material, Fill to structures</t>
  </si>
  <si>
    <t>Compaction, compliant / acceptable material, Fill on capping, sub-base material and roadbase</t>
  </si>
  <si>
    <t>Compaction, compliant / acceptable material, Fill on bridges (under footways, verges and central
reserves)</t>
  </si>
  <si>
    <t>Geotextiles</t>
  </si>
  <si>
    <t>Geotextiles to separate earthwork materials</t>
  </si>
  <si>
    <r>
      <t>m</t>
    </r>
    <r>
      <rPr>
        <vertAlign val="superscript"/>
        <sz val="8"/>
        <color theme="1"/>
        <rFont val="Arial"/>
        <family val="2"/>
      </rPr>
      <t>2</t>
    </r>
  </si>
  <si>
    <t>Soft Spots and Other Voids</t>
  </si>
  <si>
    <t>Excavation of soft spots and other voids below cutting or under embankments</t>
  </si>
  <si>
    <t>m3</t>
  </si>
  <si>
    <t xml:space="preserve">Filling of soft spots and other voids below cutting or under embankments </t>
  </si>
  <si>
    <t>Disused Sewers, Drains, Cables, Ducts, Pipelines and the Like Occurring at Formation or Sub-formation Level; Disused Basements, Cellars and the Like and Gullies</t>
  </si>
  <si>
    <t>Removal of disused gullies, manholes and chambers, gully, 0.45m x 0.45m x 1.0m deep, disused gully, concrete</t>
  </si>
  <si>
    <t>no</t>
  </si>
  <si>
    <r>
      <t xml:space="preserve">Removal of disused gullies, manholes and chambers, chamber, 1050mm </t>
    </r>
    <r>
      <rPr>
        <sz val="8"/>
        <color theme="1"/>
        <rFont val="Aptos Narrow"/>
        <family val="2"/>
      </rPr>
      <t>Ø Internal diameter</t>
    </r>
    <r>
      <rPr>
        <sz val="8"/>
        <color theme="1"/>
        <rFont val="Arial"/>
        <family val="2"/>
      </rPr>
      <t>, disused surface water inspection chamber, pre-cast concrete</t>
    </r>
  </si>
  <si>
    <r>
      <t xml:space="preserve">Removal of disused gullies, manholes and chambers, manhole, 1200mm </t>
    </r>
    <r>
      <rPr>
        <sz val="8"/>
        <color theme="1"/>
        <rFont val="Aptos Narrow"/>
        <family val="2"/>
      </rPr>
      <t>Ø Internal diameter</t>
    </r>
    <r>
      <rPr>
        <sz val="8"/>
        <color theme="1"/>
        <rFont val="Arial"/>
        <family val="2"/>
      </rPr>
      <t>, disused foul sewer manhole, pre-cast concrete</t>
    </r>
  </si>
  <si>
    <t>Removal of disused gullies, manholes and chambers, chamber, 600mm x 600mm (Internal dimensions), disused sluice valve chamber, pre-cast concrete</t>
  </si>
  <si>
    <t>Removal of disused gullies, manholes and chambers, chamber, 600mm x 600mm (Internal dimensions), disused Fire Hydrant chamber, pre-cast concrete</t>
  </si>
  <si>
    <t>Removal of disused gullies, manholes and chambers, chamber, 910mm x 890mm (Internal dimensions), disused JB4A EIR chamber, pre-cast concrete</t>
  </si>
  <si>
    <t>Removal of disused gullies, manholes and chambers, chamber, 1270mm x 960mm (External dimensions), disused ESB mini pillar vault chamber, pre-cast concrete</t>
  </si>
  <si>
    <t>Removal of disused service, watermain, 150mm diameter, disused service exeeding one metre and not exceeding two metres of cover to formation level, uPVC material</t>
  </si>
  <si>
    <t>Removal of disused service, surface water draiange pipework, 225mm diameter, disused service exeeding one metre and not exceeding two metres of cover to formation level, concrete material</t>
  </si>
  <si>
    <t>Removal of disused service, foul sewer pipework (concrete gravity sewer), 300mm diameter, disused service exeeding one metre and not exceeding two metres of cover to formation level, concrete material</t>
  </si>
  <si>
    <t>Removal of disused service, foul sewer pipework (DI Foul rising main), 150mm diameter, disused service exeeding one metre and not exceeding two metres of cover to formation level, Ductile Iron material</t>
  </si>
  <si>
    <t>Removal of disused service, foul sewer pipework (concrete gravity sewer), 450mm diameter, disused service exeeding one metre and not exceeding two metres of cover to formation level, concrete material</t>
  </si>
  <si>
    <t>Removal of disused service, foul sewer pipework (DI Foul rising main), 300mm diameter, disused service exeeding one metre and not exceeding two metres of cover to formation level, Ductile Iron material</t>
  </si>
  <si>
    <t>Removal of disused service, EIR duct, 100mm internal diameter, disused service with one metre or less of cover to formation level, HDPE material</t>
  </si>
  <si>
    <t xml:space="preserve">Backfilling disused gullies, 0.45m x 0.45m x 1.0m deep, disused gully, concrete, backfilling with suitable material in accordance with Appendix 6/1 of the Works Specification </t>
  </si>
  <si>
    <t>Backfill of disused service, watermain, 150mm diameter, disused service exeeding one metre and not exceeding two metres of cover to formation level, backfill with UGM A material</t>
  </si>
  <si>
    <t>Backfill of disused service, surface water drainage pipework, 225mm diameter,  disused service exeeding one metre and not exceeding two metres of cover to formation level, backfill with UGM A material</t>
  </si>
  <si>
    <t>Backfill of disused service, foul sewer pipework (concrete gravity sewer), 300mm diameter, disused service exeeding one metre and not exceeding two metres of cover to formation level, backfill with UGM A material</t>
  </si>
  <si>
    <t>Backfill of disused service, foul sewer pipework (DI Foul rising main), 150mm diameter,  disused service exeeding one metre and not exceeding two metres of cover to formation level, backfill with UGM A material</t>
  </si>
  <si>
    <t>Backfill of disused service, foul sewer pipework (concrete gravity sewer), 450mm diameter, disused service exeeding one metre and not exceeding two metres of cover to formation level, backfill with UGM A material</t>
  </si>
  <si>
    <t>Backfill of disused service, foul sewer pipework (DI Foul rising main), 300mm diameter,  disused service exeeding one metre and not exceeding two metres of cover to formation level, backfill with UGM A material</t>
  </si>
  <si>
    <t>Backfill of disused service, EIR duct, 100mm internal diameter, disused service with one metre or less of cover to formation level, backfill with UGM A material</t>
  </si>
  <si>
    <t xml:space="preserve">Backfill of disused services, surface water inspection chamber, 1050mm Ø Internal diameter, disused chamber exceeding one metre and not exceeding two metres of cover to formation level, backfilling with suitable material in accordance with Appendix 6/1 of the Specification </t>
  </si>
  <si>
    <t xml:space="preserve">Backfill of disused services, Foul sewer manhole, 1200mm Ø Internal diameter, disused manhole exceeding one metre and not exceeding two metres of cover to formation level, backfilling with suitable material in accordance with Appendix 6/1 of the Works Specification </t>
  </si>
  <si>
    <t xml:space="preserve">Backfill of disused services, Sluive valve chamber, 600mm x 600mm  Internal dimension, disused SV chamber exceeding one metre and not exceeding two metres of cover to formation level, backfilling with suitable material in accordance with Appendix 6/1 of the Specification </t>
  </si>
  <si>
    <t xml:space="preserve">Backfill of disused services, Fire Hydrant chamber, 600mm x 600mm  Internal dimension, disused FH chamber exceeding one metre and not exceeding two metres of cover to formation level, backfilling with suitable material in accordance with Appendix 6/1 of the Specification </t>
  </si>
  <si>
    <t xml:space="preserve">Backfill of disused services, EIR JB4A chamber, 910mm x 890mm  Internal dimension, disused EIR JB4A chamber  with one metre or less of cover to formation level, backfilling with suitable material in accordance with Appendix 6/1 of the Works Specification </t>
  </si>
  <si>
    <t xml:space="preserve">Backfill of disused services, ESB Mini Pillar Vault chamber, 1270mm x 915mm  External dimension, disused ESB Mini Pillar Vault chamber with one metre or less of cover to formation level, backfilling with suitable material in accordance with Appendix 6/1 of the Works Specification </t>
  </si>
  <si>
    <t>Topsoiling and Storage of Topsoil</t>
  </si>
  <si>
    <t>Topsoiling 150mm thickness, surfaces sloping at 10 deg. or less to the horizontal</t>
  </si>
  <si>
    <t>Topsoiling 150mm thickness, surfaces sloping at 10 deg. more to the horizontal</t>
  </si>
  <si>
    <t>Completion of Formation and Sub-Formation</t>
  </si>
  <si>
    <t>Completion of formation on compliant / acceptable material.</t>
  </si>
  <si>
    <t xml:space="preserve">Completion of sub-formation on compliant / acceptable material. </t>
  </si>
  <si>
    <t>Gabion Walling and Mattresses</t>
  </si>
  <si>
    <t>Mattresses, plastic coated galvanized wire mesh, length 975mm, width 1650mm, height 500mm, Class 6G Material, Mattresses installed at 10° or less to the horizontal, In environmental bunds</t>
  </si>
  <si>
    <t>Breaking up and Perforation of Redundant Pavements</t>
  </si>
  <si>
    <t>Redundant existing road pavement to be broken up, excavated and disposed of in accordance with Appendix 7/6 of Volume A Works Requirements Book 1 Specification</t>
  </si>
  <si>
    <t>m2</t>
  </si>
  <si>
    <t>Instrumentation and Monitoring</t>
  </si>
  <si>
    <t>Establishment of boring plant</t>
  </si>
  <si>
    <t>Boring holes</t>
  </si>
  <si>
    <t>Installation of instruments - vibrating wire piezometers</t>
  </si>
  <si>
    <t>Installation of tubing, cabling and the like - vibrating wire piezometers</t>
  </si>
  <si>
    <t>Grouting - vibrating wire piezometers</t>
  </si>
  <si>
    <t>Installation of number of instruments - settlement monitoring plates</t>
  </si>
  <si>
    <t>Installation of tubing, cabling and the like - settlement plate rods</t>
  </si>
  <si>
    <t>Erection, servicing, dismantling of instrument hut or cabinet</t>
  </si>
  <si>
    <t>Monitoring equipment</t>
  </si>
  <si>
    <t>Total for CC-RMP-00600 - Carried Forward to Section Summary</t>
  </si>
  <si>
    <t>CC-RMP-00600</t>
  </si>
  <si>
    <t>TOTAL FOR CC-RMP-00600 
CARRIED FORWARD TO CONSTRUCTION HEADING 01 ROADWORKS GENERAL SUMMARY</t>
  </si>
  <si>
    <r>
      <t xml:space="preserve">CONSTRUCTION HEADING 02 CARRIAGEWAY </t>
    </r>
    <r>
      <rPr>
        <b/>
        <sz val="8"/>
        <color theme="1"/>
        <rFont val="Arial"/>
        <family val="2"/>
      </rPr>
      <t>SUMMARY</t>
    </r>
  </si>
  <si>
    <r>
      <t xml:space="preserve">CC-RMP-00200 </t>
    </r>
    <r>
      <rPr>
        <sz val="8"/>
        <color theme="1"/>
        <rFont val="Arial"/>
        <family val="2"/>
      </rPr>
      <t>– SITE CLEARANCE</t>
    </r>
  </si>
  <si>
    <r>
      <t xml:space="preserve">CC-RMP-00300 </t>
    </r>
    <r>
      <rPr>
        <sz val="8"/>
        <color theme="1"/>
        <rFont val="Arial"/>
        <family val="2"/>
      </rPr>
      <t>– FENCING</t>
    </r>
  </si>
  <si>
    <r>
      <t xml:space="preserve">CC-RMP-00400 </t>
    </r>
    <r>
      <rPr>
        <sz val="8"/>
        <color theme="1"/>
        <rFont val="Arial"/>
        <family val="2"/>
      </rPr>
      <t>– ROAD RESTRAINT SYSTEMNS (VEHICLE AND PEDESTRIAN)</t>
    </r>
  </si>
  <si>
    <r>
      <t xml:space="preserve">CC-RMP-00600 </t>
    </r>
    <r>
      <rPr>
        <sz val="8"/>
        <color theme="1"/>
        <rFont val="Arial"/>
        <family val="2"/>
      </rPr>
      <t>– EARTHWORKS</t>
    </r>
  </si>
  <si>
    <r>
      <t xml:space="preserve">TOTAL FOR CONSTRUCTION HEADING 01 ROADWORKS </t>
    </r>
    <r>
      <rPr>
        <b/>
        <sz val="8"/>
        <color theme="1"/>
        <rFont val="Arial"/>
        <family val="2"/>
      </rPr>
      <t>SUMMARY</t>
    </r>
    <r>
      <rPr>
        <b/>
        <sz val="8"/>
        <color rgb="FF000000"/>
        <rFont val="Arial"/>
        <family val="2"/>
      </rPr>
      <t xml:space="preserve"> 
CARRIED FORWARD TO BILL PART 2 SUMMARY</t>
    </r>
  </si>
  <si>
    <t>CONSTRUCTION HEADING 02 - CARRIAGEWAY</t>
  </si>
  <si>
    <t>CC-RMP-00500 - DRAINAGE AND SERVICE DUCTS</t>
  </si>
  <si>
    <t>CC-RMP-00500 Drainage and Service Ducts</t>
  </si>
  <si>
    <t>Drains, Sewers, Piped Culverts and Service Ducts (Excluding Filter Drains, Narrow Filter Drains &amp; Fin Drains)</t>
  </si>
  <si>
    <t>500/01</t>
  </si>
  <si>
    <t>Drains, 225mm internal diameter, depth to invert not exceeding 2 metres (average depth to invert 1.393m), Drainage - Surface Water Drains - Trench and Bedding Details  - (CC-SCD-00521) Type S, Construction to trench</t>
  </si>
  <si>
    <t>500/02</t>
  </si>
  <si>
    <t>Drains, 225mm internal diameter, depth to invert exceeding 2 metres but not exceeding 4 metres (average depth to invert 2.019m), Drainage - Surface Water Drains - Trench and Bedding Details  - (CC-SCD-00521) Type S, Construction to trench</t>
  </si>
  <si>
    <t>500/03</t>
  </si>
  <si>
    <t>Drains, 225mm internal diameter, depth to invert not exceeding 2 metres (average depth to invert 1.125m), Drainage - Surface Water Drains - Trench and Bedding Details  - (CC-SCD-00521) Type Z, Construction to trench</t>
  </si>
  <si>
    <t>500/04</t>
  </si>
  <si>
    <t>Drains, 300mm internal diameter, depth to invert not exceeding 2 metres (average depth to invert 1.438m), Drainage - Surface Water Drains - Trench and Bedding Details  - (CC-SCD-00521) Type S, Construction to trench</t>
  </si>
  <si>
    <t>500/05</t>
  </si>
  <si>
    <t>Drains, 300mm internal diameter, depth to invert exceeding 2 metres but not exceeding 4 metres (average depth to invert 2.312m), Drainage - Surface Water Drains - Trench and Bedding Details  - (CC-SCD-00521) Type S, Construction to trench</t>
  </si>
  <si>
    <t>500/06</t>
  </si>
  <si>
    <t>Drains, 300mm internal diameter, depth to invert not exceeding 2 metres (average depth to invert 1.105m), Drainage - Surface Water Drains - Trench and Bedding Details  - (CC-SCD-00521) Type Z, Construction to trench</t>
  </si>
  <si>
    <t>500/07</t>
  </si>
  <si>
    <t>Drains, 375mm internal diameter, depth to invert not exceeding 2 metres (average depth to invert 1.855m), Drainage - Surface Water Drains - Trench and Bedding Details  - (CC-SCD-00521) Type S, Construction to trench</t>
  </si>
  <si>
    <t>500/08</t>
  </si>
  <si>
    <t>Drains, 375mm internal diameter, depth to invert exceeding 2 metres but not exceeding 4 metres (average depth to invert 2.674m), Drainage - Surface Water Drains - Trench and Bedding Details  - (CC-SCD-00521) Type S, Construction to trench</t>
  </si>
  <si>
    <t>500/09</t>
  </si>
  <si>
    <t>Drains, 375mm internal diameter, depth to invert not exceeding 2 metres (average depth to invert 1.317m), Drainage - Surface Water Drains - Trench and Bedding Details  - (CC-SCD-00521) Type Z, Construction to trench</t>
  </si>
  <si>
    <t>500/10</t>
  </si>
  <si>
    <t>Drains, 450mm internal diameter,  not exceeding 2 metres (average depth to invert 1.743m), Drainage - Surface Water Drains - Trench and Bedding Details  - (CC-SCD-00521) Type S, Construction to trench</t>
  </si>
  <si>
    <t>500/11</t>
  </si>
  <si>
    <t>Drains, 450mm internal diameter, depth to invert exceeding 2 metres but not exceeding 4 metres (average depth to invert 2.808m), Drainage - Surface Water Drains - Trench and Bedding Details  - (CC-SCD-00521) Type S, Construction to trench</t>
  </si>
  <si>
    <t>500/12</t>
  </si>
  <si>
    <t xml:space="preserve">Drains, 600mm internal diameter, depth to invert not exceeding 2 metres (average depth to invert 1.698m), Drainage - Surface Water Drains - Trench and Bedding Details  - (CC-SCD-00521) Type S, Construction to trench, </t>
  </si>
  <si>
    <t>500/13</t>
  </si>
  <si>
    <t xml:space="preserve">Drains, 600mm internal diameter, depth to invert exceeding 2 metres but not exceeding 4 metres (average depth to invert 2.361m), Drainage - Surface Water Drains - Trench and Bedding Details  - (CC-SCD-00521) Type S, Construction to trench, </t>
  </si>
  <si>
    <t>500/14</t>
  </si>
  <si>
    <t xml:space="preserve">Drains, 600mm internal diameter, depth to invert not exceeding 2 metres (average depth to invert 1.085m), Drainage - Surface Water Drains - Trench and Bedding Details  - (CC-SCD-00521) Type Z, Construction to trench, </t>
  </si>
  <si>
    <t>500/15</t>
  </si>
  <si>
    <t>Drains, 150mm internal diameter, depth to invert not exceeding 2 metres (average depth to invert 1.000m), Drainage - Surface Water Drains - Trench and Bedding Details  - (CC-SCD-00521) Type Z, Construction to trench, gully connection pipework</t>
  </si>
  <si>
    <t>500/16</t>
  </si>
  <si>
    <t>Drains, 150mm internal diameter, depth to invert not exceeding 2 metres (average depth to invert 1.000m), Drainage - Surface Water Drains - Trench and Bedding Details  - (CC-SCD-00521) Type Z, Construction to trench, ACO KerbDrain gully connection pipework</t>
  </si>
  <si>
    <t>500/17</t>
  </si>
  <si>
    <t>Sewers, 225mm internal diameter, Depth to invert not exceeding 2 metres (Average depth to invert: 1.325m), Trench and bedding details - (Irish Water STD-WW-07 : Cross sections in Roads/Footpath), Construction to trench, Concrete pipe - Pipe Ref: 2004.001</t>
  </si>
  <si>
    <t>500/18</t>
  </si>
  <si>
    <t>Sewers, 225mm internal diameter, Depth to invert not exceeding 2 metres (Average depth to invert: 1.275m), Trench and bedding details - (Irish Water STD-WW-07 : Cross sections in Roads/Footpath), Construction to trench, Concrete pipe - Pipe Ref: 2004.002</t>
  </si>
  <si>
    <t>500/19</t>
  </si>
  <si>
    <t>Sewers, 450mm internal diameter, Depth to invert not exceeding 2 metres (Average depth to invert: 1.375m), Trench and bedding details - (Irish Water STD-WW-07 : Cross sections in Roads/Footpath), Construction to trench, Concrete pipe - Pipe Ref: 2004.003</t>
  </si>
  <si>
    <t>Filter Drains</t>
  </si>
  <si>
    <t>500/20</t>
  </si>
  <si>
    <t>Filter drains, 225mm internal diameter, depth to invert not exceeding 2 metres (average depth to invert 1.081m), Drainage - Surface Water Drains - Trench and Bedding Details  - (CC-SCD-00520) Type H, in side slopes of cuttings or side slopes of embankments</t>
  </si>
  <si>
    <t>500/21</t>
  </si>
  <si>
    <t>Filter material contiguous with filter drains, Type A Fine Aggregatre to CC-SPW-00500 Table 5.1, depths not exceeding 2 metres (average depth 0.150m), Drainage - Surface Water Drains - Trench and Bedding Details  - (CC-SCD-00520) Type H, in side slopes of cuttings or side slopes of embankments</t>
  </si>
  <si>
    <t>500/22</t>
  </si>
  <si>
    <t>Filter material contiguous with filter drains, Type B Coarse or light weight aggregate to CC-SPW-00500 Table 5.1, depths not exceeding 2 metres (average depth 1.050m), Drainage - Surface Water Drains - Trench and Bedding Details  - (CC-SCD-00520) Type H, in side slopes of cuttings or side slopes of embankments</t>
  </si>
  <si>
    <t>500/23</t>
  </si>
  <si>
    <t>Filter material contiguous with filter drains, granular material to CC-SPW-00500 Section 3.1, depths not exceeding 2 metres (average depth 0.075m), Drainage - Surface Water Drains - Trench and Bedding Details  - (CC-SCD-00520) Type H, in side slopes of cuttings or side slopes of embankments</t>
  </si>
  <si>
    <t>Fin Drains and Narrow Filter Drains</t>
  </si>
  <si>
    <t>500/24</t>
  </si>
  <si>
    <t>Narrow Filter Drain, Drainage - Edge of Pavement Drains - Fin Drains and Narrow Filter Drains - (CC-SCD-00540) TYPE 8, depth not exceeding 1.5 metres</t>
  </si>
  <si>
    <t>Headwalls and Revetments</t>
  </si>
  <si>
    <t>500/25</t>
  </si>
  <si>
    <t>Headwalls for Outfall to Proposed Ditch, Drainage - G.A. of Formed Headwalls 150 - 1800 Diameter Pipes - (CC-SCD-00553), 225mm Diameter Pipes - (CC-SCD-00553), Pipe exceeding 100 mm but not exceeding 300mm internal diameter</t>
  </si>
  <si>
    <t>500/26</t>
  </si>
  <si>
    <t>Headwalls for Outfall to existing Ditch, Drainage - G.A. of Formed Headwalls 150 - 1800 Diameter Pipes - (CC-SCD-00553), 225mm Diameter Pipes - (CC-SCD-00553), Pipe exceeding 100 mm but not exceeding 300mm internal diameter</t>
  </si>
  <si>
    <t>500/27</t>
  </si>
  <si>
    <t>Headwalls for Outfall to attenuation pond, Drainage - G.A. of Formed Headwalls 150 - 1800 Diameter Pipes - (CC-SCD-00553), 375mm Diameter Pipes - (CC-SCD-00553), Pipe exceeding 300 mm but not exceeding 600mm internal diameter</t>
  </si>
  <si>
    <t>500/28</t>
  </si>
  <si>
    <t>Headwalls for Outfall to Proposed Ditch, Drainage - G.A. of Formed Headwalls 150 - 1800 Diameter Pipes - (CC-SCD-00553), 600mm Diameter Pipes - (CC-SCD-00553), Pipe exceeding 300 mm but not exceeding 600mm internal diameter</t>
  </si>
  <si>
    <t>500/29</t>
  </si>
  <si>
    <t>Headwalls to proposed Interceptor Ditch, Drainage - G.A. of Formed Headwalls 150 - 1800 Diameter Pipes - (CC-SCD-00553), 225mm Diameter Pipes - (CC-SCD-00553), Pipe exceeding 100 mm but not exceeding 300mm internal diameter</t>
  </si>
  <si>
    <t>500/30</t>
  </si>
  <si>
    <t>Headwalls from attenuation pond, Drainage - G.A. of Formed Headwalls 150 - 1800 Diameter Pipes - (CC-SCD-00553), 225mm Diameter Pipes - (CC-SCD-00553), Pipe exceeding 100 mm but not exceeding 300mm internal diameter</t>
  </si>
  <si>
    <t>500/31</t>
  </si>
  <si>
    <t>Headwalls from attenuation pond, Drainage - G.A. of Formed Headwalls 150 - 1800 Diameter Pipes - (CC-SCD-00553), 375mm Diameter Pipes - (CC-SCD-00553), Pipe exceeding 300 mm but not exceeding 600mm internal diameter</t>
  </si>
  <si>
    <t>500/32</t>
  </si>
  <si>
    <t>Headwalls from proposed Interceptor Ditch, Drainage - G.A. of Formed Headwalls 150 - 1800 Diameter Pipes - (CC-SCD-00553), 225mm Diameter Pipes - (CC-SCD-00553), Pipe exceeding 300 mm but not exceeding 600mm internal diameter</t>
  </si>
  <si>
    <t>500/33</t>
  </si>
  <si>
    <t>Headwalls from open ditch, Drainage - G.A. of Formed Headwalls 150 - 1800 Diameter Pipes - (CC-SCD-00553), 600mm Diameter Pipes - (CC-SCD-00553), Pipe exceeding 300 mm but not exceeding 600mm internal diameter</t>
  </si>
  <si>
    <t>500/34</t>
  </si>
  <si>
    <t>Excavation of soft spots and other voids</t>
  </si>
  <si>
    <t>500/35</t>
  </si>
  <si>
    <t>Filling of soft spots and other voids with UGM A (Clause 804) material,</t>
  </si>
  <si>
    <t xml:space="preserve">Petrol/Oil Interceptors, Hydro Brake Manhole and Gate Valve Manhole </t>
  </si>
  <si>
    <t>500/36</t>
  </si>
  <si>
    <t>Petrol/Oil Interceptor, Class I Bypass Separator NSBP006 (or similar approved), Pipe Diameter 450mm</t>
  </si>
  <si>
    <t>500/37</t>
  </si>
  <si>
    <t>Petrol/Oil Interceptor, Class I Bypass Separator NSBE010 (or similar approved), Pipe Diameter 375mm</t>
  </si>
  <si>
    <t>500/38</t>
  </si>
  <si>
    <t>Petrol/Oil Interceptor, Class I Bypass Separator NSBE015 (or similar approved), Pipe Diameter 375mm</t>
  </si>
  <si>
    <t>500/39</t>
  </si>
  <si>
    <t>Petrol/Oil Interceptor, Class I Bypass Separator NSBE015 (or similar approved), Pipe Diameter 600mm</t>
  </si>
  <si>
    <t>500/40</t>
  </si>
  <si>
    <t>Petrol/Oil Interceptor, Class I Bypass Separator NSBE020 (or similar approved), Pipe Diameter 450mm</t>
  </si>
  <si>
    <t>500/41</t>
  </si>
  <si>
    <t>HydroBrake Manhole, Chamber N1-S30, Chamber Type G (Precast Catchpit) - (CC-SCD-00515) 1200mm diameter, as per drawing 229100548-MMD-0500-RE-DR-C-2015, Depth to invert exceeding 2 metres but not exceeding 3 metres, D400 cover to IS EN124, HydroBrake Optimum type or similar approved, HydroBrake Unit Reference MD-SHE-0086-3300-1000-3300 or similar approved, Flow to be restricted to 3.3l/s</t>
  </si>
  <si>
    <t>500/42</t>
  </si>
  <si>
    <t>HydroBrake Manhole, Chamber N1-S59, Chamber Type G (Precast Catchpit) - (CC-SCD-00515) 1350mm diameter, as per drawing 229100548-MMD-0500-RE-DR-C-2015, Depth to invert exceeding 1 metres but not exceeding 2 metres, D400 cover to IS EN124, HydroBrake Optimum type or similar approved, HydroBrake Unit Reference MD-SHE-0129-7700-1000-7700 or similar approved, Flow to be restricted to 7.7l/s</t>
  </si>
  <si>
    <t>500/43</t>
  </si>
  <si>
    <t>HydroBrake Manhole, Chamber N2-S19, Chamber Type G (Precast Catchpit) - (CC-SCD-00515) 1200mm diameter, as per drawing 229100548-MMD-0500-RE-DR-C-2015, Depth to invert exceeding 1 metres but not exceeding 2 metres, D400 cover to IS EN124, HydroBrake Optimum type or similar approved, HydroBrake Unit Reference MD-SHE-0092-3800-1000-3800 or similar approved, Flow to be restricted to 3.8l/s</t>
  </si>
  <si>
    <t>500/44</t>
  </si>
  <si>
    <t>HydroBrake Manhole, Chamber N3-S20, Chamber Type G (Precast Catchpit) - (CC-SCD-00515) 1200mm diameter, as per drawing 229100548-MMD-0500-RE-DR-C-2015, Depth to invert exceeding 2 metres but not exceeding 3 metres, D400 cover to IS EN124, HydroBrake Optimum type or similar approved, HydroBrake Unit Reference MD-SHE-0182-1640-1000-1640 or similar approved, Flow to be restricted to 16.4l/s</t>
  </si>
  <si>
    <t>500/45</t>
  </si>
  <si>
    <t>Penstocks, concrete pipe, gate valve - hand operated, Nominal bore : 300 – 600mm, Fitting with puddle flanges</t>
  </si>
  <si>
    <t>Propietary Prefabricated Buried Modular System</t>
  </si>
  <si>
    <t>500/46</t>
  </si>
  <si>
    <r>
      <t>Propietary Prefabricated Buried Modular System as per drawing 229100548-MMD-0500-RE-DR-C-2004, 25m</t>
    </r>
    <r>
      <rPr>
        <vertAlign val="superscript"/>
        <sz val="8"/>
        <color theme="1"/>
        <rFont val="Arial"/>
        <family val="2"/>
      </rPr>
      <t>3</t>
    </r>
    <r>
      <rPr>
        <sz val="8"/>
        <color theme="1"/>
        <rFont val="Arial"/>
        <family val="2"/>
      </rPr>
      <t xml:space="preserve"> storage capacity</t>
    </r>
  </si>
  <si>
    <t>500/47</t>
  </si>
  <si>
    <t>500/48</t>
  </si>
  <si>
    <r>
      <t>Propietary Prefabricated Buried Modular System as per drawing 229100548-MMD-0500-RE-DR-C-2005, 25m</t>
    </r>
    <r>
      <rPr>
        <vertAlign val="superscript"/>
        <sz val="8"/>
        <color theme="1"/>
        <rFont val="Arial"/>
        <family val="2"/>
      </rPr>
      <t>3</t>
    </r>
    <r>
      <rPr>
        <sz val="8"/>
        <color theme="1"/>
        <rFont val="Arial"/>
        <family val="2"/>
      </rPr>
      <t xml:space="preserve"> storage capacity</t>
    </r>
  </si>
  <si>
    <t>500/49</t>
  </si>
  <si>
    <r>
      <t>Propietary Prefabricated Buried Modular System as per drawing 229100548-MMD-0500-RE-DR-C-2009, 25m</t>
    </r>
    <r>
      <rPr>
        <vertAlign val="superscript"/>
        <sz val="8"/>
        <color theme="1"/>
        <rFont val="Arial"/>
        <family val="2"/>
      </rPr>
      <t>3</t>
    </r>
    <r>
      <rPr>
        <sz val="8"/>
        <color theme="1"/>
        <rFont val="Arial"/>
        <family val="2"/>
      </rPr>
      <t xml:space="preserve"> storage capacity</t>
    </r>
  </si>
  <si>
    <t>500/50</t>
  </si>
  <si>
    <r>
      <t>Propietary Prefabricated Buried Modular System as per drawing 229100548-MMD-0500-RE-DR-C-2011, 885m</t>
    </r>
    <r>
      <rPr>
        <vertAlign val="superscript"/>
        <sz val="8"/>
        <color theme="1"/>
        <rFont val="Arial"/>
        <family val="2"/>
      </rPr>
      <t>3</t>
    </r>
    <r>
      <rPr>
        <sz val="8"/>
        <color theme="1"/>
        <rFont val="Arial"/>
        <family val="2"/>
      </rPr>
      <t xml:space="preserve"> storage capacity</t>
    </r>
  </si>
  <si>
    <t>500/51</t>
  </si>
  <si>
    <r>
      <t>Propietary Prefabricated Buried Modular System as per drawing 229100548-MMD-0500-RE-DR-C-2011, 20m</t>
    </r>
    <r>
      <rPr>
        <vertAlign val="superscript"/>
        <sz val="8"/>
        <color theme="1"/>
        <rFont val="Arial"/>
        <family val="2"/>
      </rPr>
      <t>3</t>
    </r>
    <r>
      <rPr>
        <sz val="8"/>
        <color theme="1"/>
        <rFont val="Arial"/>
        <family val="2"/>
      </rPr>
      <t xml:space="preserve"> storage capacity</t>
    </r>
  </si>
  <si>
    <t>500/52</t>
  </si>
  <si>
    <r>
      <t>Propietary Prefabricated Buried Modular System as per drawing 229100548-MMD-0500-RE-DR-C-2011, 5m</t>
    </r>
    <r>
      <rPr>
        <vertAlign val="superscript"/>
        <sz val="8"/>
        <color theme="1"/>
        <rFont val="Arial"/>
        <family val="2"/>
      </rPr>
      <t>3</t>
    </r>
    <r>
      <rPr>
        <sz val="8"/>
        <color theme="1"/>
        <rFont val="Arial"/>
        <family val="2"/>
      </rPr>
      <t xml:space="preserve"> storage capacity</t>
    </r>
  </si>
  <si>
    <t>Service Ducts</t>
  </si>
  <si>
    <t>500/53</t>
  </si>
  <si>
    <t>EIR Sevice ducts (Between WP9 and WP7), two number 94mm internal diameter, Depths to invert not exceeding 2 metres [Average depth to invert is 875mm], Ducts - Trench Cross Sections Under Non-Trafficked Areas - (CC-SCD-00562) Type C, 2 way ducting, Twinwall HDPE in accordance with BS EN50086-4, Construction to trench, Duct running parallel to Station Road (West Side)</t>
  </si>
  <si>
    <t>500/54</t>
  </si>
  <si>
    <t>EIR Sevice ducts (Between WP7 and WP6), two number 94mm internal diameter, Depths to invert not exceeding 2 metres [Average depth to invert is 950mm], Ducts - Trench Cross Sections Under Trafficked Areas - (CC-SCD-00561) Type A, 2 way ducting, Twinwall HDPE in accordance with BS EN50086-4, Construction to trench, Duct running across Station Road (Station Rd. and N25 Junction)</t>
  </si>
  <si>
    <t>500/55</t>
  </si>
  <si>
    <t>EIR Sevice ducts (Between WP7 and WP6), two number 94mm internal diameter, Depths to invert not exceeding 2 metres [Average depth to invert is 850mm], Ducts - Trench Cross Sections Under Non-Trafficked Areas - (CC-SCD-00562) Type C, 2 way ducting, Twinwall HDPE in accordance with BS EN50086-4, Construction to trench, Duct running parallel to N25 (North Side - Between Junctions Churchtown Rd &amp; Station Rd with N25)</t>
  </si>
  <si>
    <t>500/56</t>
  </si>
  <si>
    <t>EIR Sevice ducts (Between WP6 and WP5), two number 94mm internal diameter, Depths to invert not exceeding 2 metres [Average depth to invert is 825mm], Ducts - Trench Cross Sections Under Non-Trafficked Areas - (CC-SCD-00562) Type C, 2 way ducting, Twinwall HDPE in accordance with BS EN50086-4, Construction to trench, Duct running parallel to N25 (North Side - Between Junctions Churchtown Rd &amp; Station Rd with N25)</t>
  </si>
  <si>
    <t>500/57</t>
  </si>
  <si>
    <t>EIR Sevice ducts (Between WP5 and WP4), two number 94mm internal diameter, Depths to invert not exceeding 2 metres [Average depth to invert is 750mm], Ducts - Trench Cross Sections Under Trafficked Areas - (CC-SCD-00561) Type A, 2 way ducting, Twinwall HDPE in accordance with BS EN50086-4, Construction to trench, Duct running Across N25 (West of Churctown Rd junction with N25)</t>
  </si>
  <si>
    <t>500/58</t>
  </si>
  <si>
    <t>EIR Sevice ducts  (Between WP5 and WP3), two number 94mm internal diameter, Depths to invert not exceeding 2 metres [Average depth to invert is 750mm], Ducts - Trench Cross Sections Under Non-Trafficked Areas - (CC-SCD-00562) Type C, 2 way ducting, Twinwall HDPE in accordance with BS EN50086-4, Construction to trench, Duct running parallel to N25 (North Side - At Junction of Churchtown Rd &amp; N25)</t>
  </si>
  <si>
    <t>500/59</t>
  </si>
  <si>
    <t>EIR Sevice ducts (Between WP3 and C06), two number 94mm internal diameter, Depths to invert not exceeding 2 metres [Average depth to invert is 925mm], Ducts - Trench Cross Sections Under Trafficked Areas - (CC-SCD-00561) Type A, 2 way ducting, Twinwall HDPE in accordance with BS EN50086-4, Construction to trench, Duct running Across N25 (East of Churctown Rd junction with N25)</t>
  </si>
  <si>
    <t>500/60</t>
  </si>
  <si>
    <t>EIR Sevice ducts (Between C06 and WP2), two number 94mm internal diameter, Depths to invert not exceeding 2 metres [Average depth to invert is 1025mm], Ducts - Trench Cross Sections Under Non-Trafficked Areas - (CC-SCD-00562) Type C, 2 way ducting, Twinwall HDPE in accordance with BS EN50086-4, Construction to trench, Duct running parallel to Churchtown Road (East Side)</t>
  </si>
  <si>
    <t>500/61</t>
  </si>
  <si>
    <t>EIR Sevice ducts (Between WP3 and WP8), two number 94mm internal diameter, Depths to invert not exceeding 2 metres [Average depth to invert is 1100mm], Ducts - Trench Cross Sections Under Non-Trafficked Areas - (CC-SCD-00562) Type C, 2 way ducting, Twinwall HDPE in accordance with BS EN50086-4, Construction to trench, Duct running parallel to N25 (North Side - East of Churctown Rd junction with N25)</t>
  </si>
  <si>
    <t>500/62</t>
  </si>
  <si>
    <t>EIR Sevice ducts (Between WP12, WP11 and WP10), two number 94mm internal diameter, Depths to invert not exceeding 2 metres [Average depth to invert is 925mm], Ducts - Trench Cross Sections Under Trafficked Areas - (CC-SCD-00561) Type A, 2 way ducting, Twinwall HDPE in accordance with BS EN50086-4, Construction to trench, Duct running inside the Rosslare Harbour Wastewater Treatment Plant Entrance</t>
  </si>
  <si>
    <t>500/63</t>
  </si>
  <si>
    <t>ESB Service ducts (Ref No. 2003.001 - Approx. Ch. 850), one number 125mm outer diameter, Depths to invert not exceeding 2 metres [Average depth to invert is 1200mm], Ducts - Trench Cross Sections Under Non-Trafficked Areas - as shown in Appendix A of the specification, Single duct, uPVC</t>
  </si>
  <si>
    <t>500/64</t>
  </si>
  <si>
    <t>ESB Service ducts (Ref No. 2003.002 - Approx. Ch. 550), one number 125mm outer diameter, Depths to invert not exceeding 2 metres [Average depth to invert is 1250mm], Ducts - Trench Cross Sections Under Trafficked Areas - as shown in Appendix A of the specification, Single duct, uPVC</t>
  </si>
  <si>
    <t>500/65</t>
  </si>
  <si>
    <t>ESB Service ducts (Ref No. 2003.003 - Approx. Ch. 500), one number 125mm outer diameter, Depths to invert not exceeding 2 metres [Average depth to invert is 1000mm], Ducts - Trench Cross Sections Under Non-Trafficked Areas - as shown in Appendix A of the specification, Single duct, uPVC</t>
  </si>
  <si>
    <t>500/66</t>
  </si>
  <si>
    <t>ESB Service ducts (Ref No. 2003.004 - Approx. Ch. 500), one number 125mm outer diameter, Depths to invert not exceeding 2 metres [Average depth to invert is 1300mm], Ducts - Trench Cross Sections Under Non-Trafficked Areas - as shown in Appendix A of the specification, Single duct, uPVC</t>
  </si>
  <si>
    <t>500/67</t>
  </si>
  <si>
    <t>ESB Service ducts (Approx. 120m East of Ch. 900), one number 125mm outer diameter, Depths to invert not exceeding 2 metres Ducts - Trench Cross Sections Under Non-Trafficked Areas - as shown in Appendix A of the specification, Single duct, uPVC</t>
  </si>
  <si>
    <t>500/68</t>
  </si>
  <si>
    <t>Service Ducts (Public Lighting ducts), 100mm internal diameter, Depths to invert not exceeding 2 metres [Average depth to invert is 700mm], Ducts - Trench Cross Sections Under Non-Trafficked Areas - (CC-SCD-00562) Type C, 1 way ducting, Red PE Duct, Construction to trench, in accordance with Appendix 5/2 of the Works Requirements (refer to Drawing 229100548-MMD-1300-RE-DR-C-2102)</t>
  </si>
  <si>
    <t>500/69</t>
  </si>
  <si>
    <t>Service ducts (Public Lighting ducts), 100mm internal diameter, Depths to invert not exceeding 2 metres [Average depth to invert is 900mm], Ducts - Trench Cross Sections Under Trafficked Areas - (CC-SCD-00561) Type A, 1 way ducting, Red PE duct, Construction to trench, in accordance with Appendix 5/2 of the Works Requirements (refer to Drawing 229100548-MMD-1300-RE-DR-C-2102)</t>
  </si>
  <si>
    <t>500/70</t>
  </si>
  <si>
    <t>Service ducts (Public Lighting ducts), 50mm internal diameter, Depths to invert not exceeding 2 metres [Average depth to invert is 900mm], Ducts - Trench Cross Sections Under Non-Trafficked Areas - (CC-SCD-00562) Type C, 1 way ducting, Red PE duct, Construction to trench, in accordance with Appendix 5/2 of the Works Requirements (refer to Drawing 229100548-MMD-1300-RE-DR-C-2102)</t>
  </si>
  <si>
    <t>500/71</t>
  </si>
  <si>
    <t>Service ducts (Public Lighting ducts), Rigid twin walled 110mm heavy duty duct,Ducts - Trench Cross Sections Under Trafficked Areas - (CC-SCD-00561), Construction to trench, in accordance with Appendix 5/2 of the Specification</t>
  </si>
  <si>
    <t>Connections</t>
  </si>
  <si>
    <t>500/72</t>
  </si>
  <si>
    <t>Connection to existing drain, 600mm internal diameter, depth not exceeding 2 metres</t>
  </si>
  <si>
    <t>500/73</t>
  </si>
  <si>
    <t>Connection to existing drain to be retained, 600mm internal diameter, depth not exceeding 2 metres</t>
  </si>
  <si>
    <t>500/74</t>
  </si>
  <si>
    <t>Connection to existing sewer, 225mm internal diameter, Depth to invert not exceeding 2 metres (New Pipe Ref: 2004.001)</t>
  </si>
  <si>
    <t>500/75</t>
  </si>
  <si>
    <t>Connection to existing sewer, 225mm internal diameter, Depth to invert not exceeding 2 metres (New Pipe Ref: 2004.002)</t>
  </si>
  <si>
    <t>500/76</t>
  </si>
  <si>
    <t>Connection to existing sewer, 450mm internal diameter, Depth to invert not exceeding 2 metres (New Pipe Ref: 2004.003)</t>
  </si>
  <si>
    <t>500/77</t>
  </si>
  <si>
    <t>Connection to existing EIR Chamber (C06), Depth to invert not exceeding 2 metres</t>
  </si>
  <si>
    <t>500/78</t>
  </si>
  <si>
    <t>Connection of 2 x 50mm diameter Public Lighting ducts, to new micro pillar serving public lighting. Depths to invert not exceeding 2m.</t>
  </si>
  <si>
    <t>500/79</t>
  </si>
  <si>
    <t>Connection of 2 x 50mm diameter Public Lighting ducts, to new mini pillar serving public lighting. Depths to invert not exceeding 2m.</t>
  </si>
  <si>
    <t>500/80</t>
  </si>
  <si>
    <t>Connection of Existing EIR duct to Proposed EIR chamber WP4,WP8, WP12 and WP 10, Depth to invert not exceeding 2 metres</t>
  </si>
  <si>
    <t>500/81</t>
  </si>
  <si>
    <t>Connection of Existing ESB underground LV duct (Approx. 120m East of Ch. 900), Depth to invert not exceeding 2 metres</t>
  </si>
  <si>
    <t>Chambers and Gullies</t>
  </si>
  <si>
    <t>500/82</t>
  </si>
  <si>
    <r>
      <t xml:space="preserve">Chamber (GS-MH-01 to 07), 1200mm </t>
    </r>
    <r>
      <rPr>
        <sz val="8"/>
        <color theme="1"/>
        <rFont val="Aptos Narrow"/>
        <family val="2"/>
      </rPr>
      <t>Ø</t>
    </r>
    <r>
      <rPr>
        <sz val="8"/>
        <color theme="1"/>
        <rFont val="Arial"/>
        <family val="2"/>
      </rPr>
      <t xml:space="preserve"> Pre-cast Concrete Manhole (Irish Water STD-WW-10), Depth to invert exceeding 1 metres but not exceeding 2 metres, D400 cover with min. ope 600x600mm to IS EN 124 and BS 7903 </t>
    </r>
  </si>
  <si>
    <t>500/83</t>
  </si>
  <si>
    <t>Chamber (WP7), JB4A, Depths to invert exceeding 1 metre but not exceeding 2 metres, in accordance with Appendix B of the Specification, Class 1 lockabale ductile iron cover and frame to EIR Drawing No. UG.735</t>
  </si>
  <si>
    <t>500/84</t>
  </si>
  <si>
    <t>Chamber (WP6), JB4A, Depths to invert not exceeding 1 metre, in accordance with Appendix B of the Specification, Locakable Recessed Covers (Flexible surfacing Infill) - EN124 certified:Group 1 (minimum class A15) and frame to EIR Drawing No. UG.735</t>
  </si>
  <si>
    <t>500/85</t>
  </si>
  <si>
    <t>Chamber (WP5), JB4A, Depths to invert not exceeding 1 metre, in accordance with Appendix Appendix B of the Specification, Locakable Recessed Covers (Flexible surfacing Infill)- EN124 certified:Group 1 (minimum class A15) and frame to EIR Drawing No. UG.735</t>
  </si>
  <si>
    <t>500/86</t>
  </si>
  <si>
    <t>Chamber (WP4), JB4A, Depths to invert not exceeding 1 metre, in accordance with Appendix B of the Specification, Locakable Recessed Covers (Concrete Infill) - EN124 certified:Group 1 (minimum class A15) and frame to EIR Drawing No. UG.735</t>
  </si>
  <si>
    <t>500/87</t>
  </si>
  <si>
    <t>Chamber (WP3), JB4A, Depths to invert not exceeding 1 metre, in accordance with Appendix B of the Specification, Locakable Recessed Covers (Flexible surfacing Infill) - EN124 certified:Group 1 (minimum class A15) and frame to EIR Drawing No. UG.735</t>
  </si>
  <si>
    <t>500/88</t>
  </si>
  <si>
    <t>Chamber (WP8), JB4A, Depth to invert exceeding 1 metres but not exceeding 2 metres, in accordance with Appendix B of the Specification, Locakable Recessed Covers (Flexible surfacing Infill) - EN124 certified:Group 1 (minimum class A15) and frame to EIR Drawing No. UG.735</t>
  </si>
  <si>
    <t>500/89</t>
  </si>
  <si>
    <t>Chamber (WP2), JB4A, Depths to invert not exceeding 1 metre, in accordance with Appendix B of the Specification, Locakable Recessed Covers (Concrete Infill) - EN124 certified:Group 1 (minimum class A15) and frame to EIR Drawing No. UG.735</t>
  </si>
  <si>
    <t>500/90</t>
  </si>
  <si>
    <t>Chamber (WP10), JB4A, Depths to invert not exceeding 1 metre, in accordance with Appendix B of the Specification, Locakable Covers - EN124 certified:Group 1 (minimum class A15) and frame to EIR Drawing No. UG.735</t>
  </si>
  <si>
    <t>500/91</t>
  </si>
  <si>
    <t>Chamber (WP11), JB4A, Depths to invert not exceeding 1 metre, in accordance with Appendix B of the Specification, Locakable Covers - EN124 certified:Group 1 (minimum class A15) and frame to EIR Drawing No. UG.735</t>
  </si>
  <si>
    <t>500/92</t>
  </si>
  <si>
    <t>Chamber (WP12), JB4A, Depths to invert not exceeding 1 metre, in accordance with Appendix B of the Specification, Locakable Covers - EN124 certified:Group 1 (minimum class A15) and frame to EIR Drawing No. UG.735</t>
  </si>
  <si>
    <t>500/93</t>
  </si>
  <si>
    <t>Chamber (ESB), VC2 mini pillar vault, Depths to invert not exceeding 1 metre, in accordance with Appendix A of the Specification, Locakable Covers - Class D400 EN124 certified</t>
  </si>
  <si>
    <t>500/94</t>
  </si>
  <si>
    <t xml:space="preserve">Chamber, Lighting Duct Chamber - In accordance with Appendix 13/1 of the specification, Public Lighting Chamber, Depths to invert exceeding 1 metre but not exceeding 2 metres. </t>
  </si>
  <si>
    <t>500/95</t>
  </si>
  <si>
    <t>Chamber, Drainage - Chamber Type A (Block or In Situ Concrete Manhole) - (CC-SCD-00502) 1050mm diameter, Depth to invert not exceeding 1 metres, D400 cover to IS EN124,</t>
  </si>
  <si>
    <t>500/96</t>
  </si>
  <si>
    <t>Chamber, Drainage - Chamber Type C (Precast Concrete Manhole) - (CC-SCD-00504) 1050mm diameter, Depth to invert exceeding 1 metres but not exceeding 2 metres, D400 cover to IS EN124, chamber cover to be grated to allow water to enter chamber via the cover</t>
  </si>
  <si>
    <t>500/97</t>
  </si>
  <si>
    <t>Chamber, Drainage - Chamber Type C (Precast Concrete Manhole) - (CC-SCD-00504) 1050mm diameter, Depth to invert exceeding 2 metres but not exceeding 3 metres, D400 cover to IS EN124</t>
  </si>
  <si>
    <t>500/98</t>
  </si>
  <si>
    <t>Chamber, Drainage - Chamber Type C (Precast Concrete Manhole) - (CC-SCD-00504) 1200mm diameter, Depth to invert exceeding 1 metres but not exceeding 2 metres, D400 cover to IS EN124</t>
  </si>
  <si>
    <t>500/99</t>
  </si>
  <si>
    <t xml:space="preserve">Chamber, Drainage - Chamber Type C (Precast Concrete Manhole) - (CC-SCD-00504) 1200mm diameter, Depth to invert exceeding 1 metres but not exceeding 2 metres, D400 cover to IS EN124, </t>
  </si>
  <si>
    <t>500/100</t>
  </si>
  <si>
    <t>Chamber, Drainage - Chamber Type C (Precast Concrete Manhole) - (CC-SCD-00504) 1200mm diameter, Depth to invert exceeding 3 metres but not exceeding 4 metres, D400 cover to IS EN124</t>
  </si>
  <si>
    <t>500/101</t>
  </si>
  <si>
    <t>Chamber, Drainage - Chamber Type C (Precast Concrete Manhole) - (CC-SCD-00504) 1350mm diameter, Depth to invert exceeding 1 metres but not exceeding 2 metres, D400 cover to IS EN124</t>
  </si>
  <si>
    <t>500/102</t>
  </si>
  <si>
    <t>Chamber, Drainage - Chamber Type C (Precast Concrete Manhole) - (CC-SCD-00504) 1350mm diameter, Depth to invert exceeding 2 metres but not exceeding 3 metres, D400 cover to IS EN124</t>
  </si>
  <si>
    <t>500/103</t>
  </si>
  <si>
    <t xml:space="preserve">Chamber, Drainage - Chamber Type C (Precast Concrete Manhole) - (CC-SCD-00504) 1350mm diameter, Depth to invert exceeding 3 metres but not exceeding 4 metres, D400 cover to IS EN124, </t>
  </si>
  <si>
    <t>500/104</t>
  </si>
  <si>
    <t xml:space="preserve">Chamber, Drainage - Chamber Type C (Precast Concrete Manhole) - (CC-SCD-00504) 1500mm diameter, Depth to invert exceeding 1 metres but not exceeding 2 metres, D400 cover to IS EN124, </t>
  </si>
  <si>
    <t>500/105</t>
  </si>
  <si>
    <t>Chamber, Drainage - Chamber Type D (Precast Concrete Manhole) - (CC-SCD-00505) 1200mm diameter, Depth to invert exceeding 3 metres but not exceeding 4 metres, D400 cover to IS EN124</t>
  </si>
  <si>
    <t>500/106</t>
  </si>
  <si>
    <t>Chamber, Drainage - Chamber Type F (Precast Catchpit) - (CC-SCD-00509) 1050mm diameter, Depth to invert exceeding 1 metres but not exceeding 2 metres, D400 cover to IS EN124</t>
  </si>
  <si>
    <t>500/107</t>
  </si>
  <si>
    <t>Chamber, Drainage - Chamber Type G (Precast Catchpit) - (CC-SCD-00515) 1050mm diameter, Depth to invert exceeding 1 metres but not exceeding 2 metres, D400 cover to IS EN124</t>
  </si>
  <si>
    <t>500/108</t>
  </si>
  <si>
    <t>Chamber, Drainage - Chamber Type G (Precast Catchpit) - (CC-SCD-00515) 1050mm diameter, Depth to invert exceeding 2 metres but not exceeding 3 metres, D400 cover to IS EN124</t>
  </si>
  <si>
    <t>500/109</t>
  </si>
  <si>
    <t>Chamber, Drainage - Chamber Type G (Precast Catchpit) - (CC-SCD-00515) 1200mm diameter, Depth to invert exceeding 1 metres but not exceeding 2 metres, D400 cover to IS EN124</t>
  </si>
  <si>
    <t>500/110</t>
  </si>
  <si>
    <t>Chamber, Drainage - Chamber Type G (Precast Catchpit) - (CC-SCD-00515) 1200mm diameter, Depth to invert exceeding 2 metres but not exceeding 3 metres, D400 cover to IS EN124</t>
  </si>
  <si>
    <t>500/111</t>
  </si>
  <si>
    <t>Chamber, Drainage - Chamber Type G (Precast Catchpit) - (CC-SCD-00515) 1200mm diameter, Depth to invert exceeding 1 metres but not exceeding 2 metres, D400 cover to IS EN124, Manual Penstocks or similar approved devices to be installed at the outlet to N2S-1.013 and N2S-1.012A to facilitate overflow to bypass the Flow Control Chamber.</t>
  </si>
  <si>
    <t>500/112</t>
  </si>
  <si>
    <t>Chamber, Drainage - Chamber Type G (Precast Catchpit) - (CC-SCD-00515) 1200mm diameter, Depth to invert exceeding 1 metres but not exceeding 2 metres, D400 cover to IS EN124, Manual Penstocks or similar approved devices to be installed at the outlet to N3S-1.012 and N3S-1.012A to facilitate overflow to bypass the Flow Control Chamber.</t>
  </si>
  <si>
    <t>500/113</t>
  </si>
  <si>
    <t>Gully, Drainage - Precast Concrete Gully - (CC-SCD-00510), Depth exceeding 1 metre but not exceedin 2 metres, with gully grating as per TII CC-SCD-00512, D400 to EN124</t>
  </si>
  <si>
    <t>500/114</t>
  </si>
  <si>
    <t>Gully, Drainage - ACO KerbDrain splayed gully (or similiar approved) corresponding to ACO KerbDrain KD SP280, D400 to EN124</t>
  </si>
  <si>
    <t>500/115</t>
  </si>
  <si>
    <t>Gully, Drainage - ACO 160mm dia. KerbDrain BridgeDeck (or similar approved) outlet connector, corresponding to ACO Bridgedeck SP240 75mm Upstand, D400 to EN124</t>
  </si>
  <si>
    <t>Renewal, Raising or Lowering Covers and Gratings on Existing Chambers and Gullies</t>
  </si>
  <si>
    <t>500/116</t>
  </si>
  <si>
    <t>Raising the level, 445mm x 280mm cover and frame, heavy duty metal cover, 600mm x 600mm chamber, construction as per STD-W-15, not exceeding 150mm, water main sluice valve cover in public roadway, in accordance with Volume A Works Requirements Book 1 Specification Appendix 5/1</t>
  </si>
  <si>
    <t>500/117</t>
  </si>
  <si>
    <t>Lowering the level, 445mm x 280mm cover and frame, heavy duty metal cover, 600mm x 600mm chamber, construction as per STD-W-15, not exceeding 150mm, water main sluice valve cover in public roadway, in accordance with Volume A Works Requirements Book 1 Specification Appendix 5/1</t>
  </si>
  <si>
    <t>500/118</t>
  </si>
  <si>
    <t>Raising the level, 445mm x 280mm cover and frame, heavy duty metal cover, 600mm x 600mm chamber, construction as per STD-W-18, exceeding 150mm but not exceeding 300mm, Fire Hydrant cover in verge, in accordance with Volume A Works Requirements Book 1 Specification Appendix 5/1</t>
  </si>
  <si>
    <t>500/119</t>
  </si>
  <si>
    <t>Lowering the level, 445mm x 280mm cover and frame, heavy duty metal cover, 600mm x 600mm chamber, construction as per STD-W-18, not exceeding 150mm, Fire Hydrant cover in verge, in accordance with Volume A Works Requirements Book 1 Specification Appendix 5/1</t>
  </si>
  <si>
    <t>500/120</t>
  </si>
  <si>
    <t>Lowering the level, 445mm x 280mm cover and frame, heavy duty metal cover, 600mm x 600mm chamber, construction as per STD-W-18, not exceeding 150mm, Fire Hydrant cover in public roadway, in accordance with Volume A Works Requirements Book 1 Specification Appendix 5/1</t>
  </si>
  <si>
    <t>500/121</t>
  </si>
  <si>
    <r>
      <t xml:space="preserve">Raising the level, 600mm </t>
    </r>
    <r>
      <rPr>
        <sz val="8"/>
        <color theme="1"/>
        <rFont val="Aptos Narrow"/>
        <family val="2"/>
      </rPr>
      <t>Ø</t>
    </r>
    <r>
      <rPr>
        <sz val="8"/>
        <color theme="1"/>
        <rFont val="Arial"/>
        <family val="2"/>
      </rPr>
      <t xml:space="preserve"> cover and frame, sealed manhole cover to suit IS EN 124 Loading, 600mm x 600mm chamber, construction as per STD-WW-13,exceeding 150mm but not exceeding 300mm, Foul Inspection cover in public roadway, in accordance with Volume A Works Requirements Book 1 Specification Appendix 5/1</t>
    </r>
  </si>
  <si>
    <t>500/122</t>
  </si>
  <si>
    <r>
      <t xml:space="preserve">Raising the level, 600mm </t>
    </r>
    <r>
      <rPr>
        <sz val="8"/>
        <color theme="1"/>
        <rFont val="Aptos Narrow"/>
        <family val="2"/>
      </rPr>
      <t>Ø</t>
    </r>
    <r>
      <rPr>
        <sz val="8"/>
        <color theme="1"/>
        <rFont val="Arial"/>
        <family val="2"/>
      </rPr>
      <t xml:space="preserve"> cover and frame, sealed manhole cover to suit IS EN 124 Loading, 600mm x 600mm chamber, construction as per STD-WW-13,not exceeding 150mm, Foul Inspection cover in public roadway, in accordance with Volume A Works Requirements Book 1 Specification Appendix 5/1</t>
    </r>
  </si>
  <si>
    <t>500/123</t>
  </si>
  <si>
    <r>
      <t xml:space="preserve">Raising the level, 600mm </t>
    </r>
    <r>
      <rPr>
        <sz val="8"/>
        <color theme="1"/>
        <rFont val="Aptos Narrow"/>
        <family val="2"/>
      </rPr>
      <t>Ø</t>
    </r>
    <r>
      <rPr>
        <sz val="8"/>
        <color theme="1"/>
        <rFont val="Arial"/>
        <family val="2"/>
      </rPr>
      <t xml:space="preserve"> cover and frame (Recessed covers with Flexible surfacing Infill), sealed manhole cover to suit IS EN 124 Loading, 1050mm Ø chamber Type C, construction as per CC-SCD-00504,not exceeding 150mm, Surface water Inspection cover in footway, in accordance with Volume A Works Requirements Book 1 Specification Appendix 5/1</t>
    </r>
  </si>
  <si>
    <t>500/124</t>
  </si>
  <si>
    <r>
      <t xml:space="preserve">Raising the level, 600mm </t>
    </r>
    <r>
      <rPr>
        <sz val="8"/>
        <color theme="1"/>
        <rFont val="Aptos Narrow"/>
        <family val="2"/>
      </rPr>
      <t>Ø</t>
    </r>
    <r>
      <rPr>
        <sz val="8"/>
        <color theme="1"/>
        <rFont val="Arial"/>
        <family val="2"/>
      </rPr>
      <t xml:space="preserve"> cover and frame (Recessed covers with Flexible surfacing Infill), sealed manhole cover to suit IS EN 124 Loading, 1050mm Ø chamber Type C, construction as per CC-SCD-00504, exceeding 150mm but not exceeding 300mm, Surface water Inspection cover in footway, in accordance with Volume A Works Requirements Book 1 Specification Appendix 5/1</t>
    </r>
  </si>
  <si>
    <t>500/125</t>
  </si>
  <si>
    <r>
      <t xml:space="preserve">Lowering the level, 600mm </t>
    </r>
    <r>
      <rPr>
        <sz val="8"/>
        <color theme="1"/>
        <rFont val="Aptos Narrow"/>
        <family val="2"/>
      </rPr>
      <t>Ø</t>
    </r>
    <r>
      <rPr>
        <sz val="8"/>
        <color theme="1"/>
        <rFont val="Arial"/>
        <family val="2"/>
      </rPr>
      <t xml:space="preserve"> cover and frame (Recessed covers with Flexible surfacing Infill), sealed manhole cover to suit IS EN 124 Loading, 1050mm Ø chamber Type C, construction as per CC-SCD-00504,not exceeding 150mm, Surface water Inspection cover in footway, in accordance with Volume A Works Requirements Book 1 Specification Appendix 5/1</t>
    </r>
  </si>
  <si>
    <t>500/126</t>
  </si>
  <si>
    <r>
      <t xml:space="preserve">Raising the level, 600mm </t>
    </r>
    <r>
      <rPr>
        <sz val="8"/>
        <color theme="1"/>
        <rFont val="Aptos Narrow"/>
        <family val="2"/>
      </rPr>
      <t>Ø</t>
    </r>
    <r>
      <rPr>
        <sz val="8"/>
        <color theme="1"/>
        <rFont val="Arial"/>
        <family val="2"/>
      </rPr>
      <t xml:space="preserve"> cover and frame, sealed manhole cover to suit IS EN 124 Loading, 1050mm Ø chamber Type C, construction as per CC-SCD-00504,not exceeding 150mm, Surface water Inspection cover in verge, in accordance with Volume A Works Requirements Book 1 Specification Appendix 5/1</t>
    </r>
  </si>
  <si>
    <t>500/127</t>
  </si>
  <si>
    <t>Raising the level, 500mm x 350mm cover and frame, heavy duty metal cover, Chamber &amp; construction as per CC-SCD-00510, not exceeding 150mm, Gully grating in verge, in accordance with Volume A Works Requirements Book 1 Specification Appendix 5/1</t>
  </si>
  <si>
    <t>500/128</t>
  </si>
  <si>
    <t>Raising the level, 863mm x 826mm cover and frame, B125 standard metal cover, Chamber &amp; construction as per ESB standards, not exceeding 150mm, Vc2 ESB Mini Pillar in verge, in accordance with Volume A Works Requirements Book 1 Specification Appendix 5/1</t>
  </si>
  <si>
    <t>500/129</t>
  </si>
  <si>
    <t>Lowering the level, 863mm x 413mm cover and frame, B125 standard metal cover, Chamber &amp; construction as per ESB standards, not exceeding 150mm, Vc1 ESB Micro Pillar in verge, in accordance with Volume A Works Requirements Book 1 Specification Appendix 5/1</t>
  </si>
  <si>
    <t>500/130</t>
  </si>
  <si>
    <t>Raising the level, 1009mm x 1067mm cover and frame, B125 standard metal cover, Chamber &amp; construction as per EIR standards, not exceeding 150mm, JB4A cover in footway, in accordance with Volume A Works Requirements Book 1 Specification Appendix 5/1</t>
  </si>
  <si>
    <t>500/131</t>
  </si>
  <si>
    <t>Extra over excavation for excavation of Hard Material in draiange</t>
  </si>
  <si>
    <t>Total for CC-RMP-00500 - Carried Forward to Section Summary</t>
  </si>
  <si>
    <t>CONSTRUCTION HEADING 01 - CARRIAGEWAY</t>
  </si>
  <si>
    <t>CC-RMP-00500</t>
  </si>
  <si>
    <t>TOTAL FOR CC-RMP-00500 
CARRIED FORWARD TO BILL PART 02 - CARRIAGEWAY SUMMARY</t>
  </si>
  <si>
    <t>CC-RMP-00700 - PAVEMENTS</t>
  </si>
  <si>
    <t>CC-RMP-00700 Pavements</t>
  </si>
  <si>
    <t>Subbase</t>
  </si>
  <si>
    <t>700/01</t>
  </si>
  <si>
    <t>Sub-base - UGM A - 260mm thick, in carriageway, hardshoulder and harstrip, and in lay-by. in accordance with Appendix 7/1 of Volume A Works Requirements Book 1 Specification</t>
  </si>
  <si>
    <r>
      <t>m</t>
    </r>
    <r>
      <rPr>
        <vertAlign val="superscript"/>
        <sz val="8"/>
        <rFont val="Arial"/>
        <family val="2"/>
      </rPr>
      <t>3</t>
    </r>
  </si>
  <si>
    <t>700/02</t>
  </si>
  <si>
    <t>Sub-base - UGM A - 150mm thick, in carriageway, hardshoulder and harstrip, and in lay-by, in accordance with Appendix 7/1 of Volume A Works Requirements Book 1 Specification</t>
  </si>
  <si>
    <t>700/03</t>
  </si>
  <si>
    <t>Sub-base - UGM A - 150mm thick, in carriageway (as part of Pavement Type 4), in accordance with CC-SCD-00706 and Appendix 7/1 of Volume A Works Requirements Book 1 Specification</t>
  </si>
  <si>
    <t>700/04</t>
  </si>
  <si>
    <t>Sub base, Granular material (UGM A), In carriageway, hardshoulder and hardstrip, for backfill to new Drainage Infrastructure to be provided in accordance with drawings 229100548-MMD-0500-RE-DR-C-2001 to 2011</t>
  </si>
  <si>
    <t>700/05</t>
  </si>
  <si>
    <t>Sub base, Granular material (UGM A), In carriageway, hardshoulder and hardstrip, for backfill to Foul Sewer Infrastructure to be provided in accordance with drawings 229100548-MMD-0500-RE-DR-C-2201 to 2206</t>
  </si>
  <si>
    <t>700/06</t>
  </si>
  <si>
    <t>Sub base, Granular material (UGM A), In carriageway, hardshoulder and hardstrip, for backfill to Watermain Infrastructure to be provided in accordance with drawings 229100548-MMD-2700-RE-DR-C-2001 to 2005</t>
  </si>
  <si>
    <t>700/08</t>
  </si>
  <si>
    <t>Sub base, Granular material (UGM A), In carriageway, hardshoulder and hardstrip, for backfill to EIR ducting to be provided in accordance with drawings 229100548-MMD-3100-RE-DR-C-2201 to 2206</t>
  </si>
  <si>
    <t xml:space="preserve"> Pavement</t>
  </si>
  <si>
    <t>700/09</t>
  </si>
  <si>
    <t>Pavement base - AC32 Dense Base 40/60 des, 185mm thick, In carriageway, hardshoulder and hardstrip, and in lay-by, in accordance with Appendix 7/1 of Volume A Works Requirements Book 1 Specification</t>
  </si>
  <si>
    <r>
      <t>m</t>
    </r>
    <r>
      <rPr>
        <vertAlign val="superscript"/>
        <sz val="8"/>
        <rFont val="Arial"/>
        <family val="2"/>
      </rPr>
      <t>2</t>
    </r>
  </si>
  <si>
    <t>700/10</t>
  </si>
  <si>
    <t>Pavement base - AC32 Dense Base 40/60 des, 135mm thick, In carriageway, hardshoulder and hardstrip, in accordance with Appendix 7/1 of Volume A Works Requirements Book 1 Specification</t>
  </si>
  <si>
    <t>700/11</t>
  </si>
  <si>
    <t>Pavement base - AC32 Dense Base 40/60 des, 160mm thick, In carriageway, hardshoulder and hardstrip, and in lay-by, in accordance with Appendix 7/1 of Volume A Works Requirements Book 1 Specification</t>
  </si>
  <si>
    <t>700/12</t>
  </si>
  <si>
    <t>Pavement binder course - AC 20 Dense Base 40/60 des, 60mm thick, In carriageway, hard shoulder and hardstrip, and in lay-by, in accordance with Appendix 7/1 of Volume A Works Requirements Book 1 Specification</t>
  </si>
  <si>
    <t>700/13</t>
  </si>
  <si>
    <t>Pavement binder course (at raised crossings) - AC 20 Dense Bin 40/60 des, 100mm thick, In carriageway, in accordance with Appendix 7/1 of Volume A Works Requirements Book 1 Specification</t>
  </si>
  <si>
    <t>700/14</t>
  </si>
  <si>
    <t>Pavement surface course - SMA 14 Surf PMB 65/105-60 des (PSV 60min), 40mm thick, In carriageway, hard shoulder and hardstrip, and in lay-by, in accordance with Appendix 7/1 of Volume A Works Requirements Book 1 Specification</t>
  </si>
  <si>
    <t>Surface Treatment</t>
  </si>
  <si>
    <t>700/16</t>
  </si>
  <si>
    <t>Pavement surface course - Double surface dressing (for Pavement Type 4), 24mm thick, in carriageway, in accordance with CC-SCD-00706 and Appendix 7/3 of Volume A Works Requirements Book 1 Specification</t>
  </si>
  <si>
    <t>Bond Coat</t>
  </si>
  <si>
    <t>700/17</t>
  </si>
  <si>
    <t>Bond Coat - Bond coat shall comply with Clause 10.1.4 of CC-SPW-900 and in accordance with Appendix 7/4 of Volume A Works Requirements Book 1 Specification, Rate of spread shall be a minimum of 0.30kg/m² of residual binder</t>
  </si>
  <si>
    <t>Cold Milling</t>
  </si>
  <si>
    <t>700/15</t>
  </si>
  <si>
    <t>Cold Milling - 100mm depth in accordance with Appendix 7/1 of Volume A Works Requirements Book 1 Specification</t>
  </si>
  <si>
    <t>Total for CC-RMP-00700 - Carried Forward to Section Summary</t>
  </si>
  <si>
    <t>CC-RMP-00700</t>
  </si>
  <si>
    <t>TOTAL FOR CC-RMP-00700 
CARRIED FORWARD TO CONSTRUCTION HEADING 02 CARRIAGEWAY SUMMARY</t>
  </si>
  <si>
    <t>CC-RMP-01100 KERBS, FOOTWAYS AND PAVED AREAS</t>
  </si>
  <si>
    <t>CC-RMP-01100 Kerbs, Footways and Paved Areas</t>
  </si>
  <si>
    <t>Kerbs, Channels, Edging, Combined Drainage and Kerb Blocks and Linear Drainage Channel System</t>
  </si>
  <si>
    <t>1100/01</t>
  </si>
  <si>
    <t xml:space="preserve">Kerbs - Kerbs, Footways and Paved Areas - In Situ Concrete Kerb (CC-SCD-01102: 125mm Upstand) - Concrete Kerb, Straight or curved exceeding 12 metres radius </t>
  </si>
  <si>
    <t>1100/02</t>
  </si>
  <si>
    <t xml:space="preserve">Kerbs - Kerbs, Footways and Paved Areas - In Situ Concrete Kerb (CC-SCD-01102: 125mm Upstand) - Concrete Kerb, Curved not exceeding 12 metres radius </t>
  </si>
  <si>
    <t>1100/03</t>
  </si>
  <si>
    <t xml:space="preserve">Kerbs - Kerbs, Footways and Paved Areas - In Situ Concrete Kerb (CC-SCD-01102: 75mm Upstand) - Concrete Kerb, Straight or curved exceeding 12 metres radius </t>
  </si>
  <si>
    <t>1100/04</t>
  </si>
  <si>
    <t xml:space="preserve">Kerbs - Kerbs, Footways and Paved Areas - In Situ Concrete Kerb (CC-SCD-01102: 75mm Upstand) - Concrete Kerb, Curved not exceeding 12 metres radius </t>
  </si>
  <si>
    <t>1100/05</t>
  </si>
  <si>
    <t xml:space="preserve">Kerbs - Kerbs, Footways and Paved Areas - In Situ Concrete Kerb (CC-SCD-01102:Transition Kerb Varying Upstand) : 125mm upstand to 6mm upstand, Straight or curved exceeding 12 metres radius </t>
  </si>
  <si>
    <t>1100/06</t>
  </si>
  <si>
    <t xml:space="preserve">Kerbs - Kerbs, Footways and Paved Areas - In Situ Concrete Kerb (CC-SCD-01102:Transition Kerb Varying Upstand) : 75mm upstand to 6mm upstand, Straight or curved exceeding 12 metres radius </t>
  </si>
  <si>
    <t>1100/07</t>
  </si>
  <si>
    <t xml:space="preserve">Kerbs - Kerbs, Footways and Paved Areas - In Situ Concrete Kerb (CC-SCD-01102:Transition Kerb Varying Upstand) : 125mm upstand to 75mm upstand, Straight or curved exceeding 12 metres radius </t>
  </si>
  <si>
    <t>1100/08</t>
  </si>
  <si>
    <t xml:space="preserve">Kerbs - Kerbs, Footways and Paved Areas - In Situ Concrete Kerb (CC-SCD-01102:Transition Kerb Varying Upstand)) : 125mm upstand to 6mm upstand, Curved not exceeding 12 metres radius </t>
  </si>
  <si>
    <t>1100/09</t>
  </si>
  <si>
    <t xml:space="preserve">Kerbs - Kerbs, Footways and Paved Areas - In Situ Concrete Kerb (CC-SCD-01102: 6mm Upstand)  - Drop Kerb, Straight or curved exceeding 12 metres radius </t>
  </si>
  <si>
    <t>1100/10</t>
  </si>
  <si>
    <t xml:space="preserve">Kerbs - Kerbs, Footways and Paved Areas - In Situ Concrete Kerb (CC-SCD-01102: 6mm Upstand)  - Drop Kerb, Curved not exceeding 12 metres radius </t>
  </si>
  <si>
    <t>1100/11</t>
  </si>
  <si>
    <t xml:space="preserve">Kerbs - Kerbs, Footways and Paved Areas - In Situ Concrete Drop Kerb (CC-SCD-01102: 25mm Upstand)  - Drop Kerb, Curved not exceeding 12 metres radius </t>
  </si>
  <si>
    <t>1100/12</t>
  </si>
  <si>
    <t xml:space="preserve">Kerbs - Kerbs, Footways and Paved Areas - In Situ Concrete Drop Kerb (CC-SCD-01102: 25mm Upstand)  - Drop Kerb, Straight or curved exceeding 12 metres radius </t>
  </si>
  <si>
    <t>1100/13</t>
  </si>
  <si>
    <r>
      <t>Kerbs - Kerbs, Footways and Paved Areas - Precast Kerb (CC-SCD-01109) - Type C (75mm Upstand, 45</t>
    </r>
    <r>
      <rPr>
        <sz val="8"/>
        <color theme="1"/>
        <rFont val="Calibri"/>
        <family val="2"/>
      </rPr>
      <t>°</t>
    </r>
    <r>
      <rPr>
        <sz val="7.2"/>
        <color theme="1"/>
        <rFont val="Arial"/>
        <family val="2"/>
      </rPr>
      <t xml:space="preserve"> Splay</t>
    </r>
    <r>
      <rPr>
        <sz val="8"/>
        <color theme="1"/>
        <rFont val="Arial"/>
        <family val="2"/>
      </rPr>
      <t xml:space="preserve">), Straight or curved exceeding 12 metres radius </t>
    </r>
  </si>
  <si>
    <t>1100/14</t>
  </si>
  <si>
    <r>
      <t>Kerbs - Kerbs, Footways and Paved Areas - 50mm</t>
    </r>
    <r>
      <rPr>
        <sz val="8"/>
        <color theme="1"/>
        <rFont val="Aptos Narrow"/>
        <family val="2"/>
      </rPr>
      <t>×</t>
    </r>
    <r>
      <rPr>
        <sz val="8"/>
        <color theme="1"/>
        <rFont val="Arial"/>
        <family val="2"/>
      </rPr>
      <t xml:space="preserve">75mm Tanalised timber edge support to all free edges (CC-SCD-01104), Straight or curved exceeding 12 metres radius </t>
    </r>
  </si>
  <si>
    <t>1100/15</t>
  </si>
  <si>
    <t xml:space="preserve">Channels - Drainage Channel block Type 3 (CC-SCD-01109) with Type B bedding and haunch (CC-SCD-00523) as showin in drawing 229100548-MMD-0500-RE-DR-C-2011, Straight or curved exceeding 12 metres radius </t>
  </si>
  <si>
    <t>1100/16</t>
  </si>
  <si>
    <t>Channels - Drainage Channel Block Type B (CC-SCD-00523), radius R value of 100mm, Straight or curved exceeding 12 metres radius</t>
  </si>
  <si>
    <t>Combined Kerb and Drainage System</t>
  </si>
  <si>
    <t>Combined drainage and kerb blocks - SP240ACO Kerb Drain Bridge Deck Channel (Ductile iron - black-100mm Upstand), Straight or curved exceeding 12 metres radius</t>
  </si>
  <si>
    <t>1100/17</t>
  </si>
  <si>
    <t>Combined drainage and kerb blocks - HB305ACO Kerb Drain (125mm Upstand), Straight or curved exceeding 12 metres radius</t>
  </si>
  <si>
    <t>Footways and Paved Areas</t>
  </si>
  <si>
    <t>1100/18</t>
  </si>
  <si>
    <t>Footways - Concrete Footway (CC-SCD-01105) 1.5m wide in accordance with drawing 229100548-MMD-1100-RE-DR-C-2101 - Type 2, 100mm thick Concrete surfacing to CC-SPW-01100 on top of 100mm Granular sub-base material type B to CC-SPW-00800, Surfaces sloping at 10° or less to the horizontal</t>
  </si>
  <si>
    <t>m²</t>
  </si>
  <si>
    <t>1100/19</t>
  </si>
  <si>
    <t>Footways - Channelising Island Detail and Traffic calming central island (CC-SCD-01110), 125mm thick Concrete Slab with A242 Mesh (Top), Surfaces sloping at 10° or less to the horizontal</t>
  </si>
  <si>
    <t>1100/20</t>
  </si>
  <si>
    <t>Footways - Channelising Island Detail and Traffic calming central island (CC-SCD-01110) - (Buff colour finish), 125mm thick Concrete Slab with A242 Mesh (Top), , Surfaces sloping at 10° or less to the horizontal</t>
  </si>
  <si>
    <t>1100/21</t>
  </si>
  <si>
    <t>Footways - Bituminous (3m wide Pedestrian/Cyclist facility in accordance with drawing 229100548-MMD-1100-RE-DR-C-2101) shared surface (CC-SCD-01104) - Combined Granular sub-base and surface course of 200mm, Surfaces sloping at 10° or less to the horizontal</t>
  </si>
  <si>
    <t>1100/22</t>
  </si>
  <si>
    <t>Footways - Bituminous (3m wide Pedestrian/Cyclist facility in accordance with drawing 229100548-MMD-1100-RE-DR-C-2101) (Buff colour finish) - shared surface (CC-SCD-01104) - Type 2, Combined Granular sub-base and surface course of 200mm, Surfaces sloping at 10° or less to the horizontal</t>
  </si>
  <si>
    <t>1100/23</t>
  </si>
  <si>
    <t>Buff colour on raised crossings - Buff colour epoxy resin with 6mm chip or Buff 
thermoplastic surface finish to road surface</t>
  </si>
  <si>
    <t>1100/24</t>
  </si>
  <si>
    <t>Footways - Bituminous  (3m wide Greenway at Structure B3 in accordance with drawing 229100548-MMD-1100-RE-DR-C-2101) shared surface (CC-SCD-01104) - Type 2, Combined Granular sub-base and surface course of 200mm, Surfaces sloping at 10° or less to the horizontal</t>
  </si>
  <si>
    <t>1100/25</t>
  </si>
  <si>
    <t>Paved areas - Tactile Paviour: 400mm*400mm Buff finish, Module Type B - 36 domes to CC-SCD-05136, as described in Appendix 11/1 and in accordance with drawing 229100548-MMD-1100-RE-DR-C-2101, Tactile paviour shall be bedded on 25mm Moist sand/cement mortar (3:1) which is on top of 150mm granular sub-base and Paviour joints filled with 4:1 mix within 2mm of the paving surface, Surfaces sloping at 10° or less to the horizontal</t>
  </si>
  <si>
    <t>1100/26</t>
  </si>
  <si>
    <t>Paved areas - Corduroy Hazard Warning Surface: 400mm*400mm Buff finish, in accordance with Guidance on the Use of Tactile Paving Surfaces - Department of Transport, Corduroy surface shall be bedded on 25mm Moist sand/cement mortar (3:1) which is on top of 150mm granular sub-base and Surface joints filled with 4:1 mix within 2mm of the paving surface, Surfaces sloping at 10° or less to the horizontal</t>
  </si>
  <si>
    <t>Total for CC-RMP-01100 - Carried Forward to Section Summary</t>
  </si>
  <si>
    <t>CC-RMP-01100 - KERBS, FOOTWAYS AND PAVED AREAS</t>
  </si>
  <si>
    <t>CC-RMP-01100</t>
  </si>
  <si>
    <t>TOTAL FOR CC-RMP-01100 
CARRIED FORWARD TO CONSTRUCTION HEADING 02 - CARRIAGEWAY SUMMARY</t>
  </si>
  <si>
    <r>
      <t xml:space="preserve">CC-RMP-00500 </t>
    </r>
    <r>
      <rPr>
        <sz val="8"/>
        <color theme="1"/>
        <rFont val="Arial"/>
        <family val="2"/>
      </rPr>
      <t>– DRAINAGE AND SERVICE DUCTS</t>
    </r>
  </si>
  <si>
    <r>
      <t xml:space="preserve">CC-RMP-00700 </t>
    </r>
    <r>
      <rPr>
        <sz val="8"/>
        <color theme="1"/>
        <rFont val="Arial"/>
        <family val="2"/>
      </rPr>
      <t>– PAVEMENTS</t>
    </r>
  </si>
  <si>
    <r>
      <t xml:space="preserve">CC-RMP-01100 </t>
    </r>
    <r>
      <rPr>
        <sz val="8"/>
        <color theme="1"/>
        <rFont val="Arial"/>
        <family val="2"/>
      </rPr>
      <t>– KERBS, FOOTWAYS AND PAVED AREAS</t>
    </r>
  </si>
  <si>
    <r>
      <t xml:space="preserve">TOTAL FOR CONSTRUCTION HEADING 02 CARRIAGEWAY </t>
    </r>
    <r>
      <rPr>
        <b/>
        <sz val="8"/>
        <color theme="1"/>
        <rFont val="Arial"/>
        <family val="2"/>
      </rPr>
      <t>SUMMARY</t>
    </r>
    <r>
      <rPr>
        <b/>
        <sz val="8"/>
        <color rgb="FF000000"/>
        <rFont val="Arial"/>
        <family val="2"/>
      </rPr>
      <t xml:space="preserve"> 
CARRIED FORWARD TO BILL PART 2 SUMMARY</t>
    </r>
  </si>
  <si>
    <t>CONSTRUCTION HEADING 03 - SIGNS, COMMUNICATIONS AND LIGHTING</t>
  </si>
  <si>
    <t>CC-RMP-01200 - TRAFFIC SIGNS AND ROAD MARKINGS</t>
  </si>
  <si>
    <t>CC-RMP-01200 Traffic Signs and Road Markings</t>
  </si>
  <si>
    <r>
      <t xml:space="preserve">  </t>
    </r>
    <r>
      <rPr>
        <sz val="8"/>
        <rFont val="Arial"/>
        <family val="2"/>
      </rPr>
      <t>1200/01</t>
    </r>
  </si>
  <si>
    <t>Permanent traffic sign, Retro reflective, as non-lit unit, Traffic Sign Manual sign ref. RUS 027 with sign face area 0.56m², to be mounted on one tubular steel post 3900mm length and 76.1 (3.2)mm in diameter.</t>
  </si>
  <si>
    <r>
      <t xml:space="preserve">  </t>
    </r>
    <r>
      <rPr>
        <sz val="8"/>
        <rFont val="Arial"/>
        <family val="2"/>
      </rPr>
      <t>1200/02</t>
    </r>
    <r>
      <rPr>
        <sz val="11"/>
        <color theme="1"/>
        <rFont val="Calibri"/>
        <family val="2"/>
        <scheme val="minor"/>
      </rPr>
      <t/>
    </r>
  </si>
  <si>
    <t>Permanent traffic sign, Retro reflective, as non-lit unit, Traffic Sign Manual sign ref. RUS 042 with sign face area 0.28m², to be mounted on one tubular steel post 3750mm length and 76.1 (3.2)mm in diameter.</t>
  </si>
  <si>
    <r>
      <t xml:space="preserve">  </t>
    </r>
    <r>
      <rPr>
        <sz val="8"/>
        <rFont val="Arial"/>
        <family val="2"/>
      </rPr>
      <t>1200/03</t>
    </r>
    <r>
      <rPr>
        <sz val="11"/>
        <color theme="1"/>
        <rFont val="Calibri"/>
        <family val="2"/>
        <scheme val="minor"/>
      </rPr>
      <t/>
    </r>
  </si>
  <si>
    <t>Permanent traffic sign, Retro reflective, as non-lit unit, Traffic Sign Manual sign ref. RUS 027 with sign face area 0.56m², to be mounted on one tubular steel post 2900mm length and 76.1 (3.2)mm in diameter.</t>
  </si>
  <si>
    <r>
      <t xml:space="preserve">  </t>
    </r>
    <r>
      <rPr>
        <sz val="8"/>
        <rFont val="Arial"/>
        <family val="2"/>
      </rPr>
      <t>1200/04</t>
    </r>
    <r>
      <rPr>
        <sz val="11"/>
        <color theme="1"/>
        <rFont val="Calibri"/>
        <family val="2"/>
        <scheme val="minor"/>
      </rPr>
      <t/>
    </r>
  </si>
  <si>
    <t>Permanent traffic sign, Retro reflective, as non-lit unit, Traffic Sign Manual sign ref. RUS 058 with sign face area 0.16m², to be mounted on one tubular steel post 3600mm length and 76.1 (3.2)mm in diameter.</t>
  </si>
  <si>
    <r>
      <t xml:space="preserve">  </t>
    </r>
    <r>
      <rPr>
        <sz val="8"/>
        <rFont val="Arial"/>
        <family val="2"/>
      </rPr>
      <t>1200/05</t>
    </r>
    <r>
      <rPr>
        <sz val="11"/>
        <color theme="1"/>
        <rFont val="Calibri"/>
        <family val="2"/>
        <scheme val="minor"/>
      </rPr>
      <t/>
    </r>
  </si>
  <si>
    <t>Permanent traffic sign, Retro reflective, as non-lit unit, Traffic Sign Manual sign ref. RUS 058 with sign face area 0.16m², to be mounted on one tubular steel post 2600mm length and 76.1 (3.2)mm in diameter.</t>
  </si>
  <si>
    <r>
      <t xml:space="preserve">  </t>
    </r>
    <r>
      <rPr>
        <sz val="8"/>
        <rFont val="Arial"/>
        <family val="2"/>
      </rPr>
      <t>1200/06</t>
    </r>
    <r>
      <rPr>
        <sz val="11"/>
        <color theme="1"/>
        <rFont val="Calibri"/>
        <family val="2"/>
        <scheme val="minor"/>
      </rPr>
      <t/>
    </r>
  </si>
  <si>
    <t>Permanent traffic sign, Retro reflective, as non-lit unit, Traffic Sign Manual sign ref. W 043 with sign face area 0.28m², to be mounted on one tubular steel post 2750mm length and 76.1 (3.2)mm in diameter.</t>
  </si>
  <si>
    <r>
      <t xml:space="preserve">  </t>
    </r>
    <r>
      <rPr>
        <sz val="8"/>
        <rFont val="Arial"/>
        <family val="2"/>
      </rPr>
      <t>1200/07</t>
    </r>
    <r>
      <rPr>
        <sz val="11"/>
        <color theme="1"/>
        <rFont val="Calibri"/>
        <family val="2"/>
        <scheme val="minor"/>
      </rPr>
      <t/>
    </r>
  </si>
  <si>
    <t>Permanent traffic sign, Retro reflective, as non-lit unit, Traffic Sign Manual sign ref. RUS 058 with sign face area 0.07m², to be mounted on same post as sign I.D. 12.19.</t>
  </si>
  <si>
    <r>
      <t xml:space="preserve">  </t>
    </r>
    <r>
      <rPr>
        <sz val="8"/>
        <rFont val="Arial"/>
        <family val="2"/>
      </rPr>
      <t>1200/08</t>
    </r>
    <r>
      <rPr>
        <sz val="11"/>
        <color theme="1"/>
        <rFont val="Calibri"/>
        <family val="2"/>
        <scheme val="minor"/>
      </rPr>
      <t/>
    </r>
  </si>
  <si>
    <t>Permanent traffic sign, Retro reflective, as non-lit unit, Traffic Sign Manual sign ref. RUS 058 with sign face area 0.07m², to be mounted on same post as sign I.D. 12.20.</t>
  </si>
  <si>
    <r>
      <t xml:space="preserve">  </t>
    </r>
    <r>
      <rPr>
        <sz val="8"/>
        <rFont val="Arial"/>
        <family val="2"/>
      </rPr>
      <t>1200/09</t>
    </r>
    <r>
      <rPr>
        <sz val="11"/>
        <color theme="1"/>
        <rFont val="Calibri"/>
        <family val="2"/>
        <scheme val="minor"/>
      </rPr>
      <t/>
    </r>
  </si>
  <si>
    <t>Permanent traffic sign, Retro reflective, as non-lit unit, Traffic Sign Manual sign ref. W 007LR with sign face area 0.36m², to be mounted on one tubular steel post 3750mm length and 76.1 (3.2)mm in diameter.</t>
  </si>
  <si>
    <r>
      <t xml:space="preserve">  </t>
    </r>
    <r>
      <rPr>
        <sz val="8"/>
        <rFont val="Arial"/>
        <family val="2"/>
      </rPr>
      <t>1200/10</t>
    </r>
    <r>
      <rPr>
        <sz val="11"/>
        <color theme="1"/>
        <rFont val="Calibri"/>
        <family val="2"/>
        <scheme val="minor"/>
      </rPr>
      <t/>
    </r>
  </si>
  <si>
    <t>Permanent traffic sign, Retro reflective, as non-lit unit, Traffic Sign Manual sign ref. W 016 with sign face area 0.36m², to be mounted on one tubular steel post 2750mm length and 76.1 (3.2)mm in diameter.</t>
  </si>
  <si>
    <r>
      <t xml:space="preserve">  </t>
    </r>
    <r>
      <rPr>
        <sz val="8"/>
        <rFont val="Arial"/>
        <family val="2"/>
      </rPr>
      <t>1200/11</t>
    </r>
    <r>
      <rPr>
        <sz val="11"/>
        <color theme="1"/>
        <rFont val="Calibri"/>
        <family val="2"/>
        <scheme val="minor"/>
      </rPr>
      <t/>
    </r>
  </si>
  <si>
    <t>Permanent traffic sign, Retro reflective, as non-lit unit, Traffic Sign Manual sign ref. W 140A with sign face area 0.36m², to be mounted on one tubular steel post 3750mm length and 76.1 (3.2)mm in diameter.</t>
  </si>
  <si>
    <r>
      <t xml:space="preserve">  </t>
    </r>
    <r>
      <rPr>
        <sz val="8"/>
        <rFont val="Arial"/>
        <family val="2"/>
      </rPr>
      <t>1200/12</t>
    </r>
    <r>
      <rPr>
        <sz val="11"/>
        <color theme="1"/>
        <rFont val="Calibri"/>
        <family val="2"/>
        <scheme val="minor"/>
      </rPr>
      <t/>
    </r>
  </si>
  <si>
    <t>Permanent traffic sign, Retro reflective, as non-lit unit, Traffic Sign Manual sign ref. RUS 042 with sign face area 0.28m², to be mounted on one tubular steel post 2750mm length and 76.1 (3.2)mm in diameter.</t>
  </si>
  <si>
    <r>
      <t xml:space="preserve">  </t>
    </r>
    <r>
      <rPr>
        <sz val="8"/>
        <rFont val="Arial"/>
        <family val="2"/>
      </rPr>
      <t>1200/13</t>
    </r>
    <r>
      <rPr>
        <sz val="11"/>
        <color theme="1"/>
        <rFont val="Calibri"/>
        <family val="2"/>
        <scheme val="minor"/>
      </rPr>
      <t/>
    </r>
  </si>
  <si>
    <t>Permanent traffic sign, Retro reflective, as non-lit unit, Traffic Sign Manual sign ref. F 201 with sign face area 0.41m², to be mounted on one tubular steel post 2860mm length and 76.1 (3.2)mm in diameter.</t>
  </si>
  <si>
    <r>
      <t xml:space="preserve">  </t>
    </r>
    <r>
      <rPr>
        <sz val="8"/>
        <rFont val="Arial"/>
        <family val="2"/>
      </rPr>
      <t>1200/14</t>
    </r>
    <r>
      <rPr>
        <sz val="11"/>
        <color theme="1"/>
        <rFont val="Calibri"/>
        <family val="2"/>
        <scheme val="minor"/>
      </rPr>
      <t/>
    </r>
  </si>
  <si>
    <t>Permanent traffic sign, Retro reflective, as non-lit unit, Traffic Sign Manual sign ref. F 201 with sign face area 0.39m², to be mounted on one tubular steel post 2860mm length and 76.1 (3.2)mm in diameter.</t>
  </si>
  <si>
    <r>
      <t xml:space="preserve">  </t>
    </r>
    <r>
      <rPr>
        <sz val="8"/>
        <rFont val="Arial"/>
        <family val="2"/>
      </rPr>
      <t>1200/15</t>
    </r>
    <r>
      <rPr>
        <sz val="11"/>
        <color theme="1"/>
        <rFont val="Calibri"/>
        <family val="2"/>
        <scheme val="minor"/>
      </rPr>
      <t/>
    </r>
  </si>
  <si>
    <t>Permanent traffic sign, Retro reflective, as non-lit unit, Traffic Sign Manual sign ref. F 200 with sign face area 0.09m², to be mounted on one tubular steel post 2450mm length and 76.1 (3.2)mm in diameter.</t>
  </si>
  <si>
    <r>
      <t xml:space="preserve">  </t>
    </r>
    <r>
      <rPr>
        <sz val="8"/>
        <rFont val="Arial"/>
        <family val="2"/>
      </rPr>
      <t>1200/16</t>
    </r>
    <r>
      <rPr>
        <sz val="11"/>
        <color theme="1"/>
        <rFont val="Calibri"/>
        <family val="2"/>
        <scheme val="minor"/>
      </rPr>
      <t/>
    </r>
  </si>
  <si>
    <t>Permanent traffic sign, Retro reflective, as non-lit unit, Traffic Sign Manual sign ref. P 010 with sign face area 0.19m², to be mounted on same post as sign I.D. 12.19 and below Sign I.D. 12.67.</t>
  </si>
  <si>
    <r>
      <t xml:space="preserve">  </t>
    </r>
    <r>
      <rPr>
        <sz val="8"/>
        <rFont val="Arial"/>
        <family val="2"/>
      </rPr>
      <t>1200/17</t>
    </r>
    <r>
      <rPr>
        <sz val="11"/>
        <color theme="1"/>
        <rFont val="Calibri"/>
        <family val="2"/>
        <scheme val="minor"/>
      </rPr>
      <t/>
    </r>
  </si>
  <si>
    <t>Permanent traffic sign, Retro reflective, as non-lit unit, Traffic Sign Manual sign ref. P 010 with sign face area 0.19m², to be mounted on same post as sign I.D. 12.20 and below Sign I.D. 12.66.</t>
  </si>
  <si>
    <r>
      <t xml:space="preserve">  </t>
    </r>
    <r>
      <rPr>
        <sz val="8"/>
        <rFont val="Arial"/>
        <family val="2"/>
      </rPr>
      <t>1200/18</t>
    </r>
    <r>
      <rPr>
        <sz val="11"/>
        <color theme="1"/>
        <rFont val="Calibri"/>
        <family val="2"/>
        <scheme val="minor"/>
      </rPr>
      <t/>
    </r>
  </si>
  <si>
    <t>Permanent traffic sign, Retro reflective, as non-lit unit, Traffic Sign Manual sign ref. RUS 026 with sign face area 0.29m², to be mounted on one tubular steel post 3900mm length and 76.1 (3.2)mm in diameter.</t>
  </si>
  <si>
    <r>
      <t xml:space="preserve">  </t>
    </r>
    <r>
      <rPr>
        <sz val="8"/>
        <rFont val="Arial"/>
        <family val="2"/>
      </rPr>
      <t>1200/19</t>
    </r>
    <r>
      <rPr>
        <sz val="11"/>
        <color theme="1"/>
        <rFont val="Calibri"/>
        <family val="2"/>
        <scheme val="minor"/>
      </rPr>
      <t/>
    </r>
  </si>
  <si>
    <t>Permanent traffic sign, Retro reflective, as non-lit unit, Traffic Sign Manual sign ref. RUS 050 with sign face area 0.44m², to be mounted on same post as sign I.D. 12.1.</t>
  </si>
  <si>
    <r>
      <t xml:space="preserve">  </t>
    </r>
    <r>
      <rPr>
        <sz val="8"/>
        <rFont val="Arial"/>
        <family val="2"/>
      </rPr>
      <t>1200/20</t>
    </r>
    <r>
      <rPr>
        <sz val="11"/>
        <color theme="1"/>
        <rFont val="Calibri"/>
        <family val="2"/>
        <scheme val="minor"/>
      </rPr>
      <t/>
    </r>
  </si>
  <si>
    <t>Permanent traffic sign, Retro reflective, as non-lit unit, Traffic Sign Manual sign ref. RUS 050 with sign face area 0.44m², to be mounted on same post as sign I.D. 12.4.</t>
  </si>
  <si>
    <r>
      <t xml:space="preserve">  </t>
    </r>
    <r>
      <rPr>
        <sz val="8"/>
        <rFont val="Arial"/>
        <family val="2"/>
      </rPr>
      <t>1200/21</t>
    </r>
    <r>
      <rPr>
        <sz val="11"/>
        <color theme="1"/>
        <rFont val="Calibri"/>
        <family val="2"/>
        <scheme val="minor"/>
      </rPr>
      <t/>
    </r>
  </si>
  <si>
    <t>Permanent traffic sign, Retro reflective, as non-lit unit, Traffic Sign Manual sign ref. W 071 with sign face area 0.36m², to be mounted on one tubular steel post 3550mm length and 76.1 (3.2)mm in diameter.</t>
  </si>
  <si>
    <r>
      <t xml:space="preserve">  </t>
    </r>
    <r>
      <rPr>
        <sz val="8"/>
        <rFont val="Arial"/>
        <family val="2"/>
      </rPr>
      <t>1200/22</t>
    </r>
    <r>
      <rPr>
        <sz val="11"/>
        <color theme="1"/>
        <rFont val="Calibri"/>
        <family val="2"/>
        <scheme val="minor"/>
      </rPr>
      <t/>
    </r>
  </si>
  <si>
    <t>Permanent traffic sign, Retro reflective, as non-lit unit, Traffic Sign Manual sign ref. W 169A with sign face area 1.29m², to be mounted on one tubular steel post 4440mm length and 114.3 (5.0)mm in diameter.</t>
  </si>
  <si>
    <r>
      <t xml:space="preserve">  </t>
    </r>
    <r>
      <rPr>
        <sz val="8"/>
        <rFont val="Arial"/>
        <family val="2"/>
      </rPr>
      <t>1200/23</t>
    </r>
    <r>
      <rPr>
        <sz val="11"/>
        <color theme="1"/>
        <rFont val="Calibri"/>
        <family val="2"/>
        <scheme val="minor"/>
      </rPr>
      <t/>
    </r>
  </si>
  <si>
    <t>Permanent traffic sign, Retro reflective, as non-lit unit, Traffic Sign Manual sign ref. W 169A with sign face area 1.29m², to be mounted on Passively Safe post and foundation compliant to IS EN 12767.</t>
  </si>
  <si>
    <r>
      <t xml:space="preserve">  </t>
    </r>
    <r>
      <rPr>
        <sz val="8"/>
        <rFont val="Arial"/>
        <family val="2"/>
      </rPr>
      <t>1200/24</t>
    </r>
    <r>
      <rPr>
        <sz val="11"/>
        <color theme="1"/>
        <rFont val="Calibri"/>
        <family val="2"/>
        <scheme val="minor"/>
      </rPr>
      <t/>
    </r>
  </si>
  <si>
    <t>Permanent traffic sign, Retro reflective, as non-lit unit, Traffic Sign Manual sign ref. W 169 with sign face area 4.72m², to be mounted on one tubular steel post 6170mm length and 193.7 (6.0)mm in diameter.</t>
  </si>
  <si>
    <r>
      <t xml:space="preserve">  </t>
    </r>
    <r>
      <rPr>
        <sz val="8"/>
        <rFont val="Arial"/>
        <family val="2"/>
      </rPr>
      <t>1200/25</t>
    </r>
    <r>
      <rPr>
        <sz val="11"/>
        <color theme="1"/>
        <rFont val="Calibri"/>
        <family val="2"/>
        <scheme val="minor"/>
      </rPr>
      <t/>
    </r>
  </si>
  <si>
    <t>Permanent traffic sign, Retro reflective, as non-lit unit, Traffic Sign Manual sign ref. W 169 with sign face area 4.72m², to be mounted on Passively Safe post and foundation compliant to IS EN 12767.</t>
  </si>
  <si>
    <r>
      <t xml:space="preserve">  </t>
    </r>
    <r>
      <rPr>
        <sz val="8"/>
        <rFont val="Arial"/>
        <family val="2"/>
      </rPr>
      <t>1200/26</t>
    </r>
    <r>
      <rPr>
        <sz val="11"/>
        <color theme="1"/>
        <rFont val="Calibri"/>
        <family val="2"/>
        <scheme val="minor"/>
      </rPr>
      <t/>
    </r>
  </si>
  <si>
    <t>Permanent traffic sign, Retro reflective, as non-lit unit, Volume A-Works requirement drawing number 229100548-MMD-1200-RE-DR-C-2104 Sign ref Jn01-N25-1 with sign face area 5.12m², to be mounted on one tubular steel H-Frame post 5035mm length and 193.7 (6.0)mm in diameter.</t>
  </si>
  <si>
    <r>
      <t xml:space="preserve">  </t>
    </r>
    <r>
      <rPr>
        <sz val="8"/>
        <rFont val="Arial"/>
        <family val="2"/>
      </rPr>
      <t>1200/27</t>
    </r>
    <r>
      <rPr>
        <sz val="11"/>
        <color theme="1"/>
        <rFont val="Calibri"/>
        <family val="2"/>
        <scheme val="minor"/>
      </rPr>
      <t/>
    </r>
  </si>
  <si>
    <t>Permanent traffic sign, Retro reflective, as non-lit unit, Volume A-Works requirement drawing number 229100548-MMD-1200-RE-DR-C-2104 Sign ref Jn01-N25-2 with sign face area 2.18m², to be mounted on Passively Safe post and foundation compliant to IS EN 12767.</t>
  </si>
  <si>
    <r>
      <t xml:space="preserve">  </t>
    </r>
    <r>
      <rPr>
        <sz val="8"/>
        <rFont val="Arial"/>
        <family val="2"/>
      </rPr>
      <t>1200/28</t>
    </r>
    <r>
      <rPr>
        <sz val="11"/>
        <color theme="1"/>
        <rFont val="Calibri"/>
        <family val="2"/>
        <scheme val="minor"/>
      </rPr>
      <t/>
    </r>
  </si>
  <si>
    <t>Permanent traffic sign, Retro reflective, as non-lit unit, Volume A-Works requirement drawing number 229100548-MMD-1200-RE-DR-C-2105 Sign ref Jn02-N25-1 with sign face area 3.99m², to be mounted on one tubular steel H-Frame post 5650mm length and 193.7 (6.0)mm in diameter.</t>
  </si>
  <si>
    <r>
      <t xml:space="preserve">  </t>
    </r>
    <r>
      <rPr>
        <sz val="8"/>
        <rFont val="Arial"/>
        <family val="2"/>
      </rPr>
      <t>1200/29</t>
    </r>
    <r>
      <rPr>
        <sz val="11"/>
        <color theme="1"/>
        <rFont val="Calibri"/>
        <family val="2"/>
        <scheme val="minor"/>
      </rPr>
      <t/>
    </r>
  </si>
  <si>
    <t>Permanent traffic sign, Retro reflective, as non-lit unit, Volume A-Works requirement drawing number 229100548-MMD-1200-RE-DR-C-2105 Sign ref Jn02-N25-2 with sign face area 0.52m², to be mounted on two tubular steel post 1840mm length and 76.1 (3.2)mm in diameter.</t>
  </si>
  <si>
    <r>
      <t xml:space="preserve">  </t>
    </r>
    <r>
      <rPr>
        <sz val="8"/>
        <rFont val="Arial"/>
        <family val="2"/>
      </rPr>
      <t>1200/30</t>
    </r>
    <r>
      <rPr>
        <sz val="11"/>
        <color theme="1"/>
        <rFont val="Calibri"/>
        <family val="2"/>
        <scheme val="minor"/>
      </rPr>
      <t/>
    </r>
  </si>
  <si>
    <t>Permanent traffic sign, Retro reflective, as non-lit unit, Volume A-Works requirement drawing number 229100548-MMD-1200-RE-DR-C-2105 Sign ref Jn02-N25-3 with sign face area 0.52m², to be mounted on same posts as Sign Ref Jn02-N25-2.</t>
  </si>
  <si>
    <r>
      <t xml:space="preserve">  </t>
    </r>
    <r>
      <rPr>
        <sz val="8"/>
        <rFont val="Arial"/>
        <family val="2"/>
      </rPr>
      <t>1200/31</t>
    </r>
    <r>
      <rPr>
        <sz val="11"/>
        <color theme="1"/>
        <rFont val="Calibri"/>
        <family val="2"/>
        <scheme val="minor"/>
      </rPr>
      <t/>
    </r>
  </si>
  <si>
    <t>Permanent traffic sign, Retro reflective, as non-lit unit, Volume A-Works requirement drawing number 229100548-MMD-1200-RE-DR-C-2106 Sign ref Jn02-N25-5 with sign face area 3.64m², to be mounted on two tubular steel posts 2880mm length and 88.9 (3.2)mm in diameter.</t>
  </si>
  <si>
    <r>
      <t xml:space="preserve">  </t>
    </r>
    <r>
      <rPr>
        <sz val="8"/>
        <rFont val="Arial"/>
        <family val="2"/>
      </rPr>
      <t>1200/32</t>
    </r>
    <r>
      <rPr>
        <sz val="11"/>
        <color theme="1"/>
        <rFont val="Calibri"/>
        <family val="2"/>
        <scheme val="minor"/>
      </rPr>
      <t/>
    </r>
  </si>
  <si>
    <t>Permanent traffic sign, Retro reflective, as non-lit unit, Volume A-Works requirement drawing number 229100548-MMD-1200-RE-DR-C-2107 Sign ref Jn03-N25-3 with sign face area 0.52m², to be mounted on two tubular steel post 1840mm length and 76.1 (3.2)mm in diameter.</t>
  </si>
  <si>
    <r>
      <t xml:space="preserve">  </t>
    </r>
    <r>
      <rPr>
        <sz val="8"/>
        <rFont val="Arial"/>
        <family val="2"/>
      </rPr>
      <t>1200/33</t>
    </r>
    <r>
      <rPr>
        <sz val="11"/>
        <color theme="1"/>
        <rFont val="Calibri"/>
        <family val="2"/>
        <scheme val="minor"/>
      </rPr>
      <t/>
    </r>
  </si>
  <si>
    <t>Permanent traffic sign, Retro reflective, as non-lit unit, Volume A-Works requirement drawing number 229100548-MMD-1200-RE-DR-C-2107 Sign ref Jn03-N25-4 with sign face area 0.52m², to be mounted on same posts as Sign Ref Jn03-N25-3.</t>
  </si>
  <si>
    <r>
      <t xml:space="preserve">  </t>
    </r>
    <r>
      <rPr>
        <sz val="8"/>
        <rFont val="Arial"/>
        <family val="2"/>
      </rPr>
      <t>1200/34</t>
    </r>
    <r>
      <rPr>
        <sz val="11"/>
        <color theme="1"/>
        <rFont val="Calibri"/>
        <family val="2"/>
        <scheme val="minor"/>
      </rPr>
      <t/>
    </r>
  </si>
  <si>
    <t>Permanent traffic sign, Retro reflective, as non-lit unit, Volume A-Works requirement drawing number 229100548-MMD-1200-RE-DR-C-2108 Sign ref Jn03-N25-5 with sign face area 3.64m², to be mounted on two tubular steel posts 2880mm length and 88.9 (3.2)mm in diameter.</t>
  </si>
  <si>
    <r>
      <t xml:space="preserve">  </t>
    </r>
    <r>
      <rPr>
        <sz val="8"/>
        <rFont val="Arial"/>
        <family val="2"/>
      </rPr>
      <t>1200/35</t>
    </r>
    <r>
      <rPr>
        <sz val="11"/>
        <color theme="1"/>
        <rFont val="Calibri"/>
        <family val="2"/>
        <scheme val="minor"/>
      </rPr>
      <t/>
    </r>
  </si>
  <si>
    <t>Permanent traffic sign, Retro reflective, as non-lit unit, Volume A-Works requirement drawing number 229100548-MMD-1200-RE-DR-C-2108 Sign ref Jn03-N25-2 with sign face area 4.95m², to be mounted on two tubular steel posts 5525mm length and 139.7 (5.0)mm in diameter.</t>
  </si>
  <si>
    <r>
      <t xml:space="preserve">  </t>
    </r>
    <r>
      <rPr>
        <sz val="8"/>
        <rFont val="Arial"/>
        <family val="2"/>
      </rPr>
      <t>1200/36</t>
    </r>
    <r>
      <rPr>
        <sz val="11"/>
        <color theme="1"/>
        <rFont val="Calibri"/>
        <family val="2"/>
        <scheme val="minor"/>
      </rPr>
      <t/>
    </r>
  </si>
  <si>
    <t>Permanent traffic sign, Retro reflective, as non-lit unit, Volume A-Works requirement drawing number 229100548-MMD-1200-RE-DR-C-2109 Sign ref Jn04-N25-1 with sign face area 5.79m², to be mounted on three tubular steel posts 4500mm length and 114.3 (5.0)mm in diameter.</t>
  </si>
  <si>
    <r>
      <t xml:space="preserve">  </t>
    </r>
    <r>
      <rPr>
        <sz val="8"/>
        <rFont val="Arial"/>
        <family val="2"/>
      </rPr>
      <t>1200/37</t>
    </r>
    <r>
      <rPr>
        <sz val="11"/>
        <color theme="1"/>
        <rFont val="Calibri"/>
        <family val="2"/>
        <scheme val="minor"/>
      </rPr>
      <t/>
    </r>
  </si>
  <si>
    <t>Permanent traffic sign, Retro reflective, as non-lit unit, Volume A-Works requirement drawing number 229100548-MMD-1200-RE-DR-C-2109 Sign ref Jn04-N25-3 with sign face area 3.39m², to be mounted on two tubular steel posts 3755mm length and 114.3 (5.0)mm in diameter.</t>
  </si>
  <si>
    <r>
      <t xml:space="preserve">  </t>
    </r>
    <r>
      <rPr>
        <sz val="8"/>
        <rFont val="Arial"/>
        <family val="2"/>
      </rPr>
      <t>1200/38</t>
    </r>
    <r>
      <rPr>
        <sz val="11"/>
        <color theme="1"/>
        <rFont val="Calibri"/>
        <family val="2"/>
        <scheme val="minor"/>
      </rPr>
      <t/>
    </r>
  </si>
  <si>
    <t>Permanent traffic sign, Retro reflective, as non-lit unit, Volume A-Works requirement drawing number 229100548-MMD-1200-RE-DR-C-2109 Sign ref Jn04-N25-2 with sign face area 2.18m², to be mounted on two tubular steel posts 3830mm length and 88.9 (3.2)mm in diameter.</t>
  </si>
  <si>
    <r>
      <t xml:space="preserve">  </t>
    </r>
    <r>
      <rPr>
        <sz val="8"/>
        <rFont val="Arial"/>
        <family val="2"/>
      </rPr>
      <t>1200/39</t>
    </r>
    <r>
      <rPr>
        <sz val="11"/>
        <color theme="1"/>
        <rFont val="Calibri"/>
        <family val="2"/>
        <scheme val="minor"/>
      </rPr>
      <t/>
    </r>
  </si>
  <si>
    <t>Permanent traffic sign, Retro reflective, as non-lit unit, Volume A-Works requirement drawing number 229100548-MMD-1200-RE-DR-C-2109 Sign ref Jn04-N25-4 with sign face area 3.71m², to be mounted on two tubular steel posts 3900mm length and 114.3 (5.0)mm in diameter.</t>
  </si>
  <si>
    <t>Road Markings</t>
  </si>
  <si>
    <r>
      <rPr>
        <sz val="7"/>
        <color rgb="FF000000"/>
        <rFont val="Times New Roman"/>
        <family val="1"/>
      </rPr>
      <t xml:space="preserve">  </t>
    </r>
    <r>
      <rPr>
        <sz val="8"/>
        <color rgb="FF000000"/>
        <rFont val="Arial"/>
        <family val="2"/>
      </rPr>
      <t>1200/40</t>
    </r>
  </si>
  <si>
    <t xml:space="preserve">Marking of triangle, thermoplastic spray, 1850mm max. height and 750mm width of base, Traffic Signs Manual ref. M112 Traffic Calming Triangle, white, reflectorised 
</t>
  </si>
  <si>
    <r>
      <rPr>
        <sz val="7"/>
        <color rgb="FF000000"/>
        <rFont val="Times New Roman"/>
        <family val="1"/>
      </rPr>
      <t xml:space="preserve">  </t>
    </r>
    <r>
      <rPr>
        <sz val="8"/>
        <color rgb="FF000000"/>
        <rFont val="Arial"/>
        <family val="2"/>
      </rPr>
      <t>1200/41</t>
    </r>
    <r>
      <rPr>
        <sz val="11"/>
        <color theme="1"/>
        <rFont val="Calibri"/>
        <family val="2"/>
        <scheme val="minor"/>
      </rPr>
      <t/>
    </r>
  </si>
  <si>
    <t xml:space="preserve">Marking of symbol, thermoplastic spray, 1200mm height, Traffic Signs Manual ref. M111 Pedestrian Symbol, white, reflectorised </t>
  </si>
  <si>
    <r>
      <rPr>
        <sz val="7"/>
        <color rgb="FF000000"/>
        <rFont val="Times New Roman"/>
        <family val="1"/>
      </rPr>
      <t xml:space="preserve">  </t>
    </r>
    <r>
      <rPr>
        <sz val="8"/>
        <color rgb="FF000000"/>
        <rFont val="Arial"/>
        <family val="2"/>
      </rPr>
      <t>1200/42</t>
    </r>
    <r>
      <rPr>
        <sz val="11"/>
        <color theme="1"/>
        <rFont val="Calibri"/>
        <family val="2"/>
        <scheme val="minor"/>
      </rPr>
      <t/>
    </r>
  </si>
  <si>
    <t xml:space="preserve">Marking of symbol, thermoplastic spray, 1200mm height and 750mm wide, Traffic Signs Manual ref. M116 Cycle Symbol, white, reflectorised </t>
  </si>
  <si>
    <r>
      <rPr>
        <sz val="7"/>
        <color rgb="FF000000"/>
        <rFont val="Times New Roman"/>
        <family val="1"/>
      </rPr>
      <t xml:space="preserve">  </t>
    </r>
    <r>
      <rPr>
        <sz val="8"/>
        <color rgb="FF000000"/>
        <rFont val="Arial"/>
        <family val="2"/>
      </rPr>
      <t>1200/43</t>
    </r>
    <r>
      <rPr>
        <sz val="11"/>
        <color theme="1"/>
        <rFont val="Calibri"/>
        <family val="2"/>
        <scheme val="minor"/>
      </rPr>
      <t/>
    </r>
  </si>
  <si>
    <t xml:space="preserve">Marking of letters, thermoplastic spray, 1600mm height, Figure 7.35 of the Traffic Signs Manual, TSM ref. M114 STOP Worded Marking, white, reflectorised </t>
  </si>
  <si>
    <r>
      <rPr>
        <sz val="7"/>
        <color rgb="FF000000"/>
        <rFont val="Times New Roman"/>
        <family val="1"/>
      </rPr>
      <t xml:space="preserve">  </t>
    </r>
    <r>
      <rPr>
        <sz val="8"/>
        <color rgb="FF000000"/>
        <rFont val="Arial"/>
        <family val="2"/>
      </rPr>
      <t>1200/44</t>
    </r>
    <r>
      <rPr>
        <sz val="11"/>
        <color theme="1"/>
        <rFont val="Calibri"/>
        <family val="2"/>
        <scheme val="minor"/>
      </rPr>
      <t/>
    </r>
  </si>
  <si>
    <t xml:space="preserve">Marking of Arrows, thermoplastic spray, 5000mm length, Figure 7.25 of the Traffic Signs Manual, TSM ref. RRM 004 Directional Arrow-Straight Ahead, white, reflectorised </t>
  </si>
  <si>
    <r>
      <rPr>
        <sz val="7"/>
        <color rgb="FF000000"/>
        <rFont val="Times New Roman"/>
        <family val="1"/>
      </rPr>
      <t xml:space="preserve">  </t>
    </r>
    <r>
      <rPr>
        <sz val="8"/>
        <color rgb="FF000000"/>
        <rFont val="Arial"/>
        <family val="2"/>
      </rPr>
      <t>1200/45</t>
    </r>
    <r>
      <rPr>
        <sz val="11"/>
        <color theme="1"/>
        <rFont val="Calibri"/>
        <family val="2"/>
        <scheme val="minor"/>
      </rPr>
      <t/>
    </r>
  </si>
  <si>
    <t xml:space="preserve">Marking of Arrows, thermoplastic spray, 5000mm length, Figure 7.25 of the Traffic Signs Manual, TSM ref. RRM 006 Directional Arrow-Right, white, reflectorised </t>
  </si>
  <si>
    <r>
      <rPr>
        <sz val="7"/>
        <color rgb="FF000000"/>
        <rFont val="Times New Roman"/>
        <family val="1"/>
      </rPr>
      <t xml:space="preserve">  </t>
    </r>
    <r>
      <rPr>
        <sz val="8"/>
        <color rgb="FF000000"/>
        <rFont val="Arial"/>
        <family val="2"/>
      </rPr>
      <t>1200/46</t>
    </r>
    <r>
      <rPr>
        <sz val="11"/>
        <color theme="1"/>
        <rFont val="Calibri"/>
        <family val="2"/>
        <scheme val="minor"/>
      </rPr>
      <t/>
    </r>
  </si>
  <si>
    <t xml:space="preserve">Marking of Arrows, thermoplastic spray, 5000mm length, Figure 7.25 of Traffic Signs Manual ref. M 102 Bifurcation Arrow, white, reflectorised </t>
  </si>
  <si>
    <r>
      <rPr>
        <sz val="7"/>
        <color rgb="FF000000"/>
        <rFont val="Times New Roman"/>
        <family val="1"/>
      </rPr>
      <t xml:space="preserve">  </t>
    </r>
    <r>
      <rPr>
        <sz val="8"/>
        <color rgb="FF000000"/>
        <rFont val="Arial"/>
        <family val="2"/>
      </rPr>
      <t>1200/47</t>
    </r>
    <r>
      <rPr>
        <sz val="11"/>
        <color theme="1"/>
        <rFont val="Calibri"/>
        <family val="2"/>
        <scheme val="minor"/>
      </rPr>
      <t/>
    </r>
  </si>
  <si>
    <t>Marking of Continuous line, Thermoplastic spray, 200mm wide line, Traffic Sign Manual ref. RRM 017 Stop Line, white, reflectorized</t>
  </si>
  <si>
    <r>
      <rPr>
        <sz val="7"/>
        <color rgb="FF000000"/>
        <rFont val="Times New Roman"/>
        <family val="1"/>
      </rPr>
      <t xml:space="preserve">  </t>
    </r>
    <r>
      <rPr>
        <sz val="8"/>
        <color rgb="FF000000"/>
        <rFont val="Arial"/>
        <family val="2"/>
      </rPr>
      <t>1200/48</t>
    </r>
    <r>
      <rPr>
        <sz val="11"/>
        <color theme="1"/>
        <rFont val="Calibri"/>
        <family val="2"/>
        <scheme val="minor"/>
      </rPr>
      <t/>
    </r>
  </si>
  <si>
    <t xml:space="preserve">Marking of Continuous lines, Thermoplastic spray, 100mm wide line, Traffic Signs Manual ref. RRM 001 Continuous Single Centre Line, white, reflectorised </t>
  </si>
  <si>
    <r>
      <rPr>
        <sz val="7"/>
        <color rgb="FF000000"/>
        <rFont val="Times New Roman"/>
        <family val="1"/>
      </rPr>
      <t xml:space="preserve">  </t>
    </r>
    <r>
      <rPr>
        <sz val="8"/>
        <color rgb="FF000000"/>
        <rFont val="Arial"/>
        <family val="2"/>
      </rPr>
      <t>1200/49</t>
    </r>
    <r>
      <rPr>
        <sz val="11"/>
        <color theme="1"/>
        <rFont val="Calibri"/>
        <family val="2"/>
        <scheme val="minor"/>
      </rPr>
      <t/>
    </r>
  </si>
  <si>
    <t xml:space="preserve">Marking of Continuous lines, Thermoplastic spray, 150mm wide line, Traffic Signs Manual ref. RRM 001 Continuous Single Centre Line, white, reflectorised </t>
  </si>
  <si>
    <r>
      <rPr>
        <sz val="7"/>
        <color rgb="FF000000"/>
        <rFont val="Times New Roman"/>
        <family val="1"/>
      </rPr>
      <t xml:space="preserve">  </t>
    </r>
    <r>
      <rPr>
        <sz val="8"/>
        <color rgb="FF000000"/>
        <rFont val="Arial"/>
        <family val="2"/>
      </rPr>
      <t>1200/50</t>
    </r>
    <r>
      <rPr>
        <sz val="11"/>
        <color theme="1"/>
        <rFont val="Calibri"/>
        <family val="2"/>
        <scheme val="minor"/>
      </rPr>
      <t/>
    </r>
  </si>
  <si>
    <t>Marking of Continuous lines, Thermoplastic spray, 150mm wide line, Traffic Signs Manual ref. RRM 021 Hatch Marking, white, reflectorised with Ribs at 2000mm centres</t>
  </si>
  <si>
    <r>
      <rPr>
        <sz val="7"/>
        <color rgb="FF000000"/>
        <rFont val="Times New Roman"/>
        <family val="1"/>
      </rPr>
      <t xml:space="preserve">  </t>
    </r>
    <r>
      <rPr>
        <sz val="8"/>
        <color rgb="FF000000"/>
        <rFont val="Arial"/>
        <family val="2"/>
      </rPr>
      <t>1200/51</t>
    </r>
    <r>
      <rPr>
        <sz val="11"/>
        <color theme="1"/>
        <rFont val="Calibri"/>
        <family val="2"/>
        <scheme val="minor"/>
      </rPr>
      <t/>
    </r>
  </si>
  <si>
    <t>Marking of Ancillary lines, Thermoplastic spray, 200mm wide line, Traffic Signs Manual ref. RRM 021 Hatch Marking, white, reflectorised with Ribs at 2000mm centres</t>
  </si>
  <si>
    <r>
      <rPr>
        <sz val="7"/>
        <color rgb="FF000000"/>
        <rFont val="Times New Roman"/>
        <family val="1"/>
      </rPr>
      <t xml:space="preserve">  </t>
    </r>
    <r>
      <rPr>
        <sz val="8"/>
        <color rgb="FF000000"/>
        <rFont val="Arial"/>
        <family val="2"/>
      </rPr>
      <t>1200/52</t>
    </r>
    <r>
      <rPr>
        <sz val="11"/>
        <color theme="1"/>
        <rFont val="Calibri"/>
        <family val="2"/>
        <scheme val="minor"/>
      </rPr>
      <t/>
    </r>
  </si>
  <si>
    <t xml:space="preserve">Marking of Intermittent lines, Thermoplastic spray, 150mm wide line, line length 2000mm and gap length 2000mm Traffic Signs Manual ref. RRM 003B Lane Line, white, reflectorised </t>
  </si>
  <si>
    <r>
      <rPr>
        <sz val="7"/>
        <color rgb="FF000000"/>
        <rFont val="Times New Roman"/>
        <family val="1"/>
      </rPr>
      <t xml:space="preserve">  </t>
    </r>
    <r>
      <rPr>
        <sz val="8"/>
        <color rgb="FF000000"/>
        <rFont val="Arial"/>
        <family val="2"/>
      </rPr>
      <t>1200/53</t>
    </r>
    <r>
      <rPr>
        <sz val="11"/>
        <color theme="1"/>
        <rFont val="Calibri"/>
        <family val="2"/>
        <scheme val="minor"/>
      </rPr>
      <t/>
    </r>
  </si>
  <si>
    <t xml:space="preserve">Marking of Continuous lines, Thermoplastic spray, 100mm wide line, Traffic Signs Manual ref. RRM 022 Cycle Track Edge Line, white, reflectorised </t>
  </si>
  <si>
    <r>
      <rPr>
        <sz val="7"/>
        <color rgb="FF000000"/>
        <rFont val="Times New Roman"/>
        <family val="1"/>
      </rPr>
      <t xml:space="preserve">  </t>
    </r>
    <r>
      <rPr>
        <sz val="8"/>
        <color rgb="FF000000"/>
        <rFont val="Arial"/>
        <family val="2"/>
      </rPr>
      <t>1200/54</t>
    </r>
    <r>
      <rPr>
        <sz val="11"/>
        <color theme="1"/>
        <rFont val="Calibri"/>
        <family val="2"/>
        <scheme val="minor"/>
      </rPr>
      <t/>
    </r>
  </si>
  <si>
    <t xml:space="preserve">Marking of triangle, thermoplastic spray, 3750mm height, Figure 7.44 of the Traffic Signs Manual, TSM ref. M115 Triangular Yield Marking, white, reflectorised </t>
  </si>
  <si>
    <r>
      <rPr>
        <sz val="7"/>
        <color rgb="FF000000"/>
        <rFont val="Times New Roman"/>
        <family val="1"/>
      </rPr>
      <t xml:space="preserve">  </t>
    </r>
    <r>
      <rPr>
        <sz val="8"/>
        <color rgb="FF000000"/>
        <rFont val="Arial"/>
        <family val="2"/>
      </rPr>
      <t>1200/55</t>
    </r>
    <r>
      <rPr>
        <sz val="11"/>
        <color theme="1"/>
        <rFont val="Calibri"/>
        <family val="2"/>
        <scheme val="minor"/>
      </rPr>
      <t/>
    </r>
  </si>
  <si>
    <t>Marking of intermittent lines, thermoplastic spray, 200mm wide line, line length 1000mm and gap length 1000mm, Traffic Signs Manual ref. RRM 019 No Entry Line (intermittent line), white, reflectorised</t>
  </si>
  <si>
    <r>
      <rPr>
        <sz val="7"/>
        <color rgb="FF000000"/>
        <rFont val="Times New Roman"/>
        <family val="1"/>
      </rPr>
      <t xml:space="preserve">  </t>
    </r>
    <r>
      <rPr>
        <sz val="8"/>
        <color rgb="FF000000"/>
        <rFont val="Arial"/>
        <family val="2"/>
      </rPr>
      <t>1200/56</t>
    </r>
    <r>
      <rPr>
        <sz val="11"/>
        <color theme="1"/>
        <rFont val="Calibri"/>
        <family val="2"/>
        <scheme val="minor"/>
      </rPr>
      <t/>
    </r>
  </si>
  <si>
    <t xml:space="preserve">Marking of Continuous lines, thermoplastic spray, 200mm wide line, Traffic Signs Manual ref. RRM 019 No Entry Line (continuous line), white, reflectorised  </t>
  </si>
  <si>
    <r>
      <rPr>
        <sz val="7"/>
        <color rgb="FF000000"/>
        <rFont val="Times New Roman"/>
        <family val="1"/>
      </rPr>
      <t xml:space="preserve">  </t>
    </r>
    <r>
      <rPr>
        <sz val="8"/>
        <color rgb="FF000000"/>
        <rFont val="Arial"/>
        <family val="2"/>
      </rPr>
      <t>1200/57</t>
    </r>
    <r>
      <rPr>
        <sz val="11"/>
        <color theme="1"/>
        <rFont val="Calibri"/>
        <family val="2"/>
        <scheme val="minor"/>
      </rPr>
      <t/>
    </r>
  </si>
  <si>
    <t xml:space="preserve">Marking of Intermittent lines, Thermoplastic spray, 100mm wide line, line length 2000mm and gap length 2000mm Traffic Signs Manual ref. RRM 025 Edge of Carriageway Line (Broken), yellow, reflectorised </t>
  </si>
  <si>
    <r>
      <rPr>
        <sz val="7"/>
        <color rgb="FF000000"/>
        <rFont val="Times New Roman"/>
        <family val="1"/>
      </rPr>
      <t xml:space="preserve">  </t>
    </r>
    <r>
      <rPr>
        <sz val="8"/>
        <color rgb="FF000000"/>
        <rFont val="Arial"/>
        <family val="2"/>
      </rPr>
      <t>1200/58</t>
    </r>
    <r>
      <rPr>
        <sz val="11"/>
        <color theme="1"/>
        <rFont val="Calibri"/>
        <family val="2"/>
        <scheme val="minor"/>
      </rPr>
      <t/>
    </r>
  </si>
  <si>
    <t>Marking of Ancillary lines, Thermoplastic spray, 200mm wide line, Traffic Signs Manual ref. RRM 025 Hatch Marking, yellow, reflectorised with Ribs at 2000mm centres</t>
  </si>
  <si>
    <r>
      <rPr>
        <sz val="7"/>
        <color rgb="FF000000"/>
        <rFont val="Times New Roman"/>
        <family val="1"/>
      </rPr>
      <t xml:space="preserve">  </t>
    </r>
    <r>
      <rPr>
        <sz val="8"/>
        <color rgb="FF000000"/>
        <rFont val="Arial"/>
        <family val="2"/>
      </rPr>
      <t>1200/59</t>
    </r>
    <r>
      <rPr>
        <sz val="11"/>
        <color theme="1"/>
        <rFont val="Calibri"/>
        <family val="2"/>
        <scheme val="minor"/>
      </rPr>
      <t/>
    </r>
  </si>
  <si>
    <t>Marking of Intermittent lines, Thermoplastic spray, 100mm wide line, Traffic Signs Manual ref. RRM 025 Hatch Marking, yellow, reflectorised with Ribs at 2000mm centres</t>
  </si>
  <si>
    <r>
      <rPr>
        <sz val="7"/>
        <color rgb="FF000000"/>
        <rFont val="Times New Roman"/>
        <family val="1"/>
      </rPr>
      <t xml:space="preserve">  </t>
    </r>
    <r>
      <rPr>
        <sz val="8"/>
        <color rgb="FF000000"/>
        <rFont val="Arial"/>
        <family val="2"/>
      </rPr>
      <t>1200/60</t>
    </r>
    <r>
      <rPr>
        <sz val="11"/>
        <color theme="1"/>
        <rFont val="Calibri"/>
        <family val="2"/>
        <scheme val="minor"/>
      </rPr>
      <t/>
    </r>
  </si>
  <si>
    <t xml:space="preserve">Marking of Intermittent lines, Thermoplastic spray, 150mm wide line, line length 2000mm and gap length 2000mm Traffic Signs Manual ref. RRM 025 Edge of Carriageway Line (Broken), yellow, reflectorised </t>
  </si>
  <si>
    <t>Permanent Bollards</t>
  </si>
  <si>
    <r>
      <rPr>
        <sz val="7"/>
        <color rgb="FF000000"/>
        <rFont val="Times New Roman"/>
        <family val="1"/>
      </rPr>
      <t xml:space="preserve">  </t>
    </r>
    <r>
      <rPr>
        <sz val="8"/>
        <color rgb="FF000000"/>
        <rFont val="Arial"/>
        <family val="2"/>
      </rPr>
      <t>1200/61</t>
    </r>
  </si>
  <si>
    <t>Permanent Bollards, non-illuminated, 304 grade stainless steel circular hollow section, 76mm dia., 850mm above the ground and 350mm below ground with socketed ground fixing system.</t>
  </si>
  <si>
    <r>
      <rPr>
        <sz val="7"/>
        <color rgb="FF000000"/>
        <rFont val="Times New Roman"/>
        <family val="1"/>
      </rPr>
      <t xml:space="preserve">  </t>
    </r>
    <r>
      <rPr>
        <sz val="8"/>
        <color rgb="FF000000"/>
        <rFont val="Arial"/>
        <family val="2"/>
      </rPr>
      <t>1200/62</t>
    </r>
  </si>
  <si>
    <t>Permanent Bollards, Retro reflective, non-illuminated, Double sided passively safe to IS EN 12767, Traffic Sign Manual sign ref. RUS 001 with sign face area 0.06m² with socketed ground fixing system.</t>
  </si>
  <si>
    <r>
      <rPr>
        <sz val="7"/>
        <color rgb="FF000000"/>
        <rFont val="Times New Roman"/>
        <family val="1"/>
      </rPr>
      <t xml:space="preserve">  </t>
    </r>
    <r>
      <rPr>
        <sz val="8"/>
        <color rgb="FF000000"/>
        <rFont val="Arial"/>
        <family val="2"/>
      </rPr>
      <t>1200/63</t>
    </r>
    <r>
      <rPr>
        <sz val="11"/>
        <color theme="1"/>
        <rFont val="Calibri"/>
        <family val="2"/>
        <scheme val="minor"/>
      </rPr>
      <t/>
    </r>
  </si>
  <si>
    <t>Permanent Bollards, Retro reflective, non-illuminated, Single sided passively safe to IS EN 12767, Traffic Sign Manual sign ref. RUS 001 with sign face area 0.28m² with socketed ground fixing system.</t>
  </si>
  <si>
    <t>Retro reflecting Road Studs</t>
  </si>
  <si>
    <r>
      <rPr>
        <sz val="7"/>
        <color rgb="FF000000"/>
        <rFont val="Times New Roman"/>
        <family val="1"/>
      </rPr>
      <t xml:space="preserve">  </t>
    </r>
    <r>
      <rPr>
        <sz val="8"/>
        <color rgb="FF000000"/>
        <rFont val="Arial"/>
        <family val="2"/>
      </rPr>
      <t>1200/64</t>
    </r>
  </si>
  <si>
    <t>Retro reflecting Road studs for RRM 001, Height - H2 (≤20mm above road surface), Horizontal - HD1 (Length-254mm, Width-138mm), Bi-directional Rectangular, White</t>
  </si>
  <si>
    <r>
      <rPr>
        <sz val="7"/>
        <color rgb="FF000000"/>
        <rFont val="Times New Roman"/>
        <family val="1"/>
      </rPr>
      <t xml:space="preserve">  </t>
    </r>
    <r>
      <rPr>
        <sz val="8"/>
        <color rgb="FF000000"/>
        <rFont val="Arial"/>
        <family val="2"/>
      </rPr>
      <t>1200/65</t>
    </r>
  </si>
  <si>
    <t>Retro reflecting Road studs for RRM 003B, Height - H2 (≤20mm above road surface), Horizontal - HD1 (Length-254mm, Width-138mm), Bi-directional Rectangular, White</t>
  </si>
  <si>
    <r>
      <rPr>
        <sz val="7"/>
        <color rgb="FF000000"/>
        <rFont val="Times New Roman"/>
        <family val="1"/>
      </rPr>
      <t xml:space="preserve">  </t>
    </r>
    <r>
      <rPr>
        <sz val="8"/>
        <color rgb="FF000000"/>
        <rFont val="Arial"/>
        <family val="2"/>
      </rPr>
      <t>1200/66</t>
    </r>
    <r>
      <rPr>
        <sz val="11"/>
        <color theme="1"/>
        <rFont val="Calibri"/>
        <family val="2"/>
        <scheme val="minor"/>
      </rPr>
      <t/>
    </r>
  </si>
  <si>
    <t>Retro reflecting Road studs for RRM 003B, Height - H2 (≤20mm above road surface), Horizontal - HD1 (Length-254mm, Width-138mm), Uni-directional Rectangular, Green</t>
  </si>
  <si>
    <r>
      <rPr>
        <sz val="7"/>
        <color rgb="FF000000"/>
        <rFont val="Times New Roman"/>
        <family val="1"/>
      </rPr>
      <t xml:space="preserve">  </t>
    </r>
    <r>
      <rPr>
        <sz val="8"/>
        <color rgb="FF000000"/>
        <rFont val="Arial"/>
        <family val="2"/>
      </rPr>
      <t>1200/67</t>
    </r>
    <r>
      <rPr>
        <sz val="11"/>
        <color theme="1"/>
        <rFont val="Calibri"/>
        <family val="2"/>
        <scheme val="minor"/>
      </rPr>
      <t/>
    </r>
  </si>
  <si>
    <t>Retro reflecting Road studs for RRM 021, Height - H2 (≤20mm above road surface), Horizontal - HD1 (Length-254mm, Width-138mm), Uni-directional Rectangular, White</t>
  </si>
  <si>
    <r>
      <rPr>
        <sz val="7"/>
        <color rgb="FF000000"/>
        <rFont val="Times New Roman"/>
        <family val="1"/>
      </rPr>
      <t xml:space="preserve">  </t>
    </r>
    <r>
      <rPr>
        <sz val="8"/>
        <color rgb="FF000000"/>
        <rFont val="Arial"/>
        <family val="2"/>
      </rPr>
      <t>1200/68</t>
    </r>
    <r>
      <rPr>
        <sz val="11"/>
        <color theme="1"/>
        <rFont val="Calibri"/>
        <family val="2"/>
        <scheme val="minor"/>
      </rPr>
      <t/>
    </r>
  </si>
  <si>
    <t>Retro reflecting Road studs for RRM 025, Height - H2 (≤20mm above road surface), Horizontal - HD1 (Length-254mm, Width-138mm), Bi-directional Rectangular, Green/yellow</t>
  </si>
  <si>
    <r>
      <rPr>
        <sz val="7"/>
        <color rgb="FF000000"/>
        <rFont val="Times New Roman"/>
        <family val="1"/>
      </rPr>
      <t xml:space="preserve">  </t>
    </r>
    <r>
      <rPr>
        <sz val="8"/>
        <color rgb="FF000000"/>
        <rFont val="Arial"/>
        <family val="2"/>
      </rPr>
      <t>1200/69</t>
    </r>
    <r>
      <rPr>
        <sz val="11"/>
        <color theme="1"/>
        <rFont val="Calibri"/>
        <family val="2"/>
        <scheme val="minor"/>
      </rPr>
      <t/>
    </r>
  </si>
  <si>
    <t>Retro reflecting Road studs for RRM 025, Height - H2 (≤20mm above road surface), Horizontal - HD1 (Length-254mm, Width-138mm), Bi-directional Rectangular, Yellow</t>
  </si>
  <si>
    <t>Total for Series CC-RMP-01200 - Carried Forward to Section Summary</t>
  </si>
  <si>
    <t>CC-RMP-01200</t>
  </si>
  <si>
    <t>TOTAL FOR CC-RMP-01200 
CARRIED FORWARD TO CONSTRUCTION HEADING 03 - SIGNS, COMMUNICATIONS AND LIGHTING SUMMARY</t>
  </si>
  <si>
    <t>CC-RMP-01300 - ROAD LIGHTING COLUMNS AND BRACKETS</t>
  </si>
  <si>
    <t>CC-RMP-01300 Road Lighting Columns and Brackets</t>
  </si>
  <si>
    <t>Road Lighting Columns, Brackets and Wall Mountings</t>
  </si>
  <si>
    <t>1300/1</t>
  </si>
  <si>
    <t>Road Lighting Column: Proposed 12m high, Folded, tapered, galvanised steel column, with 1m outreach, Philips Luma Gen2 Medium BGP704 DW50 13500 80 LED luminaire, unit incorporating 80 LED's to provide not less than 13,500 lumens in the lower hemisphere, 4,000K lamp colour temperature, 0 degree tilt, type of the luminaire is DW50, IP66 Rated light fitting, with integrated photocell, or equivalent, each column to be root mounted.</t>
  </si>
  <si>
    <t xml:space="preserve">no. </t>
  </si>
  <si>
    <t>1300/2</t>
  </si>
  <si>
    <t>Road Lighting Column: Proposed 12m high, Folded, tapered, galvanised steel passively safe column, with 1m outreach, Philips Luma Gen2 Medium BGP704 DW50 13500 80 LED luminaire, unit incorporating 80 LED's to provide not less than 13,500 lumens in the lower hemisphere, 4,000K lamp colour temperature, 0 degree tilt, type of the luminaire is DW50, IP66 Rated light fitting, with integrated photocell, or equivalent, each column to be root mounted.</t>
  </si>
  <si>
    <t>1300/3</t>
  </si>
  <si>
    <t>Road Lighting Column: Proposed 3m high, Folded, tapered, galvanised steel column, with no outreach, Philips BGP701 DM10 1000 6 LED IP 66 Rated luminaire, incorporating 6 LED's to provide not less than 1000 lumens in the lower hemisphere, 4,000K lamp colour temperature, 0 degree tilt, type of the luminaire is DM10, IP66 Rated light fitting, with integrated photocell, each column to be root mounted.</t>
  </si>
  <si>
    <t>Total for CC-RMP-01300 - Carried Forward to Section Summary</t>
  </si>
  <si>
    <t>CC-RMP-01300</t>
  </si>
  <si>
    <t>TOTAL FOR CC-RMP-01300 
CARRIED FORWARD TO CONSTRUCTION HEADING 03 - SIGNS, COMMUNICATIONS AND LIGHTING SUMMARY</t>
  </si>
  <si>
    <t>CONSTRUCTION HEADING 03 - SIGNS, COMMUNICATION AND LIGHTING</t>
  </si>
  <si>
    <t>CC-RMP-01400 - ELECTRICAL WORKS FOR ROAD LIGHTING AND TRAFFIC SIGNS</t>
  </si>
  <si>
    <t>CC-RMP-01400 Electrical Work for Road Lighting and Traffic Signs</t>
  </si>
  <si>
    <t>Cabling</t>
  </si>
  <si>
    <t>1400/1</t>
  </si>
  <si>
    <t>Public Lighting Cabling: Cable, 6sq.mm., 2-core NYCY cable with copper conductors, in duct in verge, for lighting.</t>
  </si>
  <si>
    <t>Cable Joint and Terminations</t>
  </si>
  <si>
    <t>1400/3</t>
  </si>
  <si>
    <t>Public lighting Terminations: Termination of 6sq.mm. 2-core NYCY cable in road lighting columns, and in Public Lighting micro pillars</t>
  </si>
  <si>
    <t>Feeder Pillars</t>
  </si>
  <si>
    <t>1400/4</t>
  </si>
  <si>
    <t>ESB mini pillars: Feeder pillar (mini pillar) and vault, Supply and install ESB mini pillar (4-way SP&amp;N) and vault, in accordance with drawing 229100548-MMD-1300-RE-DR-C-2101</t>
  </si>
  <si>
    <t>1400/5</t>
  </si>
  <si>
    <t>Micro Pillar: Supply and install Public Lighting micro Pillar (4-way SP&amp;N) and vault, in accordance with drawing 229100548-MMD-1300-RE-DR-C-2101</t>
  </si>
  <si>
    <t>Earth Electrodes</t>
  </si>
  <si>
    <t>1400/6</t>
  </si>
  <si>
    <r>
      <t>Earth Electrodes: Earth electrodes, trench 15m length, 300mm wide and 450mm deep adjacent to ESB minipillars and Customers micropillarswith a 15m length of 25mm</t>
    </r>
    <r>
      <rPr>
        <vertAlign val="superscript"/>
        <sz val="11"/>
        <color rgb="FF000000"/>
        <rFont val="Calibri"/>
        <family val="2"/>
        <scheme val="minor"/>
      </rPr>
      <t>2</t>
    </r>
    <r>
      <rPr>
        <sz val="11"/>
        <color rgb="FF000000"/>
        <rFont val="Calibri"/>
        <family val="2"/>
        <scheme val="minor"/>
      </rPr>
      <t xml:space="preserve"> bare copper cable laid into the trench in accordance with Appendix 14/4 of Volume A Works Requirements Book 1 Specification.</t>
    </r>
  </si>
  <si>
    <t>Cable Conduit and Accessories</t>
  </si>
  <si>
    <t>1400/7</t>
  </si>
  <si>
    <t>Cable Conduit: Hot dipped galvanised steel cable conduit (Class 4 type) 25mm diameter with all required proprietary accessories including junction boxes, tee boxes, through boxes, inspection boxes, box lid gaskets, brass lid retaining screws, wall mounting conduit brackets and fixtures to provide the cable containment for the luminaire installations at the B1 – Ballingerry structure and B3 – Greenway Underpass structure as shown on drawing 229100548-MMD-1300-RE-DR-C-2201 and drawing 229100548-MMD-1300-RE-DR-C-2202.</t>
  </si>
  <si>
    <t>Total for CC-RMP-01400 - Carried Forward to Section Summary</t>
  </si>
  <si>
    <t>CC-RMP-01400 - ELECTRICAL WORK FOR ROAD LIGHTING AND TRAFFIC SIGNS</t>
  </si>
  <si>
    <t>CC-RMP-01400</t>
  </si>
  <si>
    <t>TOTAL FOR CC-RMP-01400 
CARRIED FORWARD TO CONSTRUCTION HEADING 03 - SIGNS, COMMUNICATIONS AND LIGHTING SUMMARY</t>
  </si>
  <si>
    <t>CONSTRUCTION HEADING 03 SIGNS COMMUNICATIONS AND LIGHTING SUMMARY</t>
  </si>
  <si>
    <t>CC-RMP-01200 – TRAFFIC SIGNS AND ROAD MARKINGS</t>
  </si>
  <si>
    <t>CC-RMP-01300 – ROAD LIGHTING COLUMNS AND BRACKETS</t>
  </si>
  <si>
    <t>CC-RMP-01400 – ELECTRICAL WORKS FOR ROAD LIGHTING AND TRAFFIC SIGNS</t>
  </si>
  <si>
    <t>TOTAL FOR CONSTRUCTION HEADING 03 SIGNS COMMUNICATIONS AND LIGHTING SUMMARY
CARRIED FORWARD TO BILL PART 2 SUMMARY</t>
  </si>
  <si>
    <t>BILL PART 02 ROADWORKS SUMMARY</t>
  </si>
  <si>
    <t>CONSTRUCTION HEADING 01 – ROADWORKS GENERAL</t>
  </si>
  <si>
    <t>CONSTRUCTION HEADING 02 – CARRIAGEWAY</t>
  </si>
  <si>
    <t>CONSTRUCTION HEADING 03 –  SIGNS COMMUNICATIONS AND LIGHTING</t>
  </si>
  <si>
    <t>TOTAL FOR BILL PART 02
CARRIED FORWARD TO BILL OF QUANTITIES GRAND SUMMARY</t>
  </si>
  <si>
    <t>BILL PART 03 - STRUCTURES</t>
  </si>
  <si>
    <t>CONSTRUCTION HEADING 01 - STRUCTURE B1
Bridge B1 Ballygerry Underbridge (Railway Overbridge OBH226C)</t>
  </si>
  <si>
    <t>CC-RMP-00300 Fencing and Environmental Noise Barriers</t>
  </si>
  <si>
    <t>Fencing, Steel Palisade Security Fence (CC-SCD-00317), 2400mm, Galvanised.</t>
  </si>
  <si>
    <t>Total for CC-RMP-00300 Carried Forward to Summary</t>
  </si>
  <si>
    <t>Vehicle Parapet Systems</t>
  </si>
  <si>
    <t>Standard Parapets, Very High containment H4a, Impact Severity Level B, Working width class W2, over bridge structure Straight or curved exceeding 50 metres radius.</t>
  </si>
  <si>
    <t>Pedestrian Parapets, Pedestrian Guardrails and Handrails</t>
  </si>
  <si>
    <t>Pedestrian guardrails, Keeklamp galvanised steel tubular guardrail or equally approved system, 1250mm in height, Straight or curved exceeding 50 metres radius, as indicated on the Works Requirement drawing 229100548-MMD-1700-RE-DR-C-2012.</t>
  </si>
  <si>
    <t>Pedestrian parapet, Concrete parapet with P5 profile, 1800mm in height, Deck end, Straight or curved exceeding 50 metres radius</t>
  </si>
  <si>
    <t>Total for CC-RMP-00400 Carried Forward to Summary</t>
  </si>
  <si>
    <t>Drainage and Service Ducts in Structures (Including Reinforced Earth Structures and 
Anchored Earth Structures)</t>
  </si>
  <si>
    <t>Drainage, Substructure - end supports</t>
  </si>
  <si>
    <t>item</t>
  </si>
  <si>
    <t>Service ducts, Superstructure</t>
  </si>
  <si>
    <t>Filling to Pipe Bays and Verges on Bridges</t>
  </si>
  <si>
    <t>Filling to pipe bays and verges on bridges, No-fines concrete surround to service ducts</t>
  </si>
  <si>
    <t>Total for CC-RMP-00500 Carried Forward to Summary</t>
  </si>
  <si>
    <t>600/01</t>
  </si>
  <si>
    <t>Excavation, Acceptable material Class 5A.</t>
  </si>
  <si>
    <t>600/02</t>
  </si>
  <si>
    <t>Excavation, Acceptable material excluding Class 5A, Structural foundations, 0 to 3 metres in depth.</t>
  </si>
  <si>
    <t>600/03</t>
  </si>
  <si>
    <t>Excavation, Acceptable material excluding Class 5A, Structural foundations, 3 to 6 metres in depth.</t>
  </si>
  <si>
    <t>600/04</t>
  </si>
  <si>
    <t>Disposal, acceptable material Class 5A.</t>
  </si>
  <si>
    <t>600/05</t>
  </si>
  <si>
    <t>Disposal, acceptable material excluding Class 5A.</t>
  </si>
  <si>
    <t>600/06</t>
  </si>
  <si>
    <t>Imported Class 6N/6P, Fill above structural concrete foundations.</t>
  </si>
  <si>
    <t>Compaction of Material</t>
  </si>
  <si>
    <t>600/07</t>
  </si>
  <si>
    <t>Imported acceptable material fill, 6N/6P, Fill above structural concrete foundations.</t>
  </si>
  <si>
    <t>Total for CC-RMP-00600 Carried Forward to Summary</t>
  </si>
  <si>
    <t>Pavement</t>
  </si>
  <si>
    <t>Pavement Type 1E, surface course, Stone Mastic Asphalt (SMA) 14 Surf PMB 65/105-60 des (PSV 60 min), 40mm, In carriageway, hardshoulder and hardstrip in accordance with Appendix 7/1 of the Specification.</t>
  </si>
  <si>
    <t>Pavement Type 1E, binder course, Asphalt Concrete (AC) 20 Dense Bin 40/60 des, 60mm, In carriageway, hardshoulder and hardstrip in accordance with Appendix 7/1 of the Specification</t>
  </si>
  <si>
    <t>Regulating Course</t>
  </si>
  <si>
    <t>Regulating material, AC 20 dense bin 40/60 des, Base</t>
  </si>
  <si>
    <t>Total for CC-RMP-00700 Carried Forward to Summary</t>
  </si>
  <si>
    <t>Kerbs, Channels, Edgings, Combined Drainage and Kerb Blocks and Linear Drainage Channel Systems</t>
  </si>
  <si>
    <t>Kerbs, Precast Kerbs - Precast Kerb Units (CC-SCD-01109) - Type 1, Straight or curved exceeding 12 metres radius.</t>
  </si>
  <si>
    <t>Combined drainage and kerb blocks, SP240 ACO KerbDrain BridgeDeck channel, Straight or curved exceeding 12 metres radius.</t>
  </si>
  <si>
    <t>Paved areas, C30/40 concrete verge constructed to Clause 1106, 100mm thickness,  Surfaces sloping at 10° or less to the horizontal, as indicated on the Works Requirement drawing 229100548-MMD-1700-RE-DR-C-2005.</t>
  </si>
  <si>
    <r>
      <t>m</t>
    </r>
    <r>
      <rPr>
        <vertAlign val="superscript"/>
        <sz val="8"/>
        <color theme="1"/>
        <rFont val="Arial"/>
        <family val="2"/>
      </rPr>
      <t>2</t>
    </r>
    <r>
      <rPr>
        <sz val="11"/>
        <color theme="1"/>
        <rFont val="Calibri"/>
        <family val="2"/>
        <scheme val="minor"/>
      </rPr>
      <t/>
    </r>
  </si>
  <si>
    <t>Total for CC-RMP-01100 Carried Forward to Summary</t>
  </si>
  <si>
    <t>1300/01</t>
  </si>
  <si>
    <t xml:space="preserve">Lighting Fitting: Phillips Coreline Water Proof 20.5 W Linear LED Light fitting: IP65, IK08, 4000K. Luminiare dimensions: 1200mm x 78mm x 76mm. Mounting Height: 3.96m.  Luminaires mounted on Cantilever Brackets (2 no. per luminaire), wall-mounted at 3.96 metres, for lighting fixtures </t>
  </si>
  <si>
    <t>nr</t>
  </si>
  <si>
    <t>1300/02</t>
  </si>
  <si>
    <t>Isolator: Kraus &amp; Naimer 3P Pole Isolator Switch - 25A Maximum Current, 7.5kW Power Rating, IP66, Wall-mounted at a height of 3.96 meters</t>
  </si>
  <si>
    <t>Total for CC-RMP-01300 Carried Forward to Summary</t>
  </si>
  <si>
    <t>CC-RMP-01600 Piling and Embedded Retaining Walls</t>
  </si>
  <si>
    <t>Piling Plant</t>
  </si>
  <si>
    <t>1600/01</t>
  </si>
  <si>
    <t>Establishment of piling plant, Bored cast-in-place piles, 700mm diameter, Main piling - north abutment.</t>
  </si>
  <si>
    <t>1600/02</t>
  </si>
  <si>
    <t>Establishment of piling plant, Bored cast-in-place piles, 700mm diameter, Main piling - south abutment.</t>
  </si>
  <si>
    <t>1600/03</t>
  </si>
  <si>
    <t>Moving piling plant, Bored cast-in-place piles, 700mm diameter, Main piling.</t>
  </si>
  <si>
    <t>1600/04</t>
  </si>
  <si>
    <t>Establishment of piling plant, Bored cast-in-place piles, 700mm diameter, Preliminary piling as a separate operation in advance of the main piling - north abutment.</t>
  </si>
  <si>
    <t>1600/05</t>
  </si>
  <si>
    <t>Establishment of piling plant, Bored cast-in-place piles, 700mm diameter, Preliminary piling as a separate operation in advance of the main piling - south abutment.</t>
  </si>
  <si>
    <t>Cast-in-place Piles</t>
  </si>
  <si>
    <t>1600/06</t>
  </si>
  <si>
    <t>Cast in place piles to pile shafts, Vertical, C45/55, 700mm diameter, Bored cast-in-place piles, Piles exceeding 5m in length but not exceeding 10m in length, Main piling</t>
  </si>
  <si>
    <t>1600/07</t>
  </si>
  <si>
    <t>Cast in place piles to pile shafts, Vertical, C45/55, 700mm diameter, Bored cast-in-place piles, Piles exceeding 5m in length but not exceeding 10m in length, Preliminary piling as a separate operation in advance of the main piling.</t>
  </si>
  <si>
    <t>Reinforcement for Cast-in-place Piles</t>
  </si>
  <si>
    <t>1600/08</t>
  </si>
  <si>
    <t>Bar reinforcement, Nominal size 16 millimetres and under, Grade 500B, Bars not exceeding 12 metres in length.</t>
  </si>
  <si>
    <t>t</t>
  </si>
  <si>
    <t>1600/09</t>
  </si>
  <si>
    <t>Bar reinforcement, Nominal size 20 millimetres and over, Grade 500B, Bars not exceeding 12 metres in length.</t>
  </si>
  <si>
    <t>Proof Loading of Piles</t>
  </si>
  <si>
    <t>1600/10</t>
  </si>
  <si>
    <t>Establishment of proof loading equipment, Preliminary piles, Maintained load, Vertical.</t>
  </si>
  <si>
    <t>1600/11</t>
  </si>
  <si>
    <t>Proof loading of piles, Preliminary piles, Maintained load, Vertical.</t>
  </si>
  <si>
    <t>1600/12</t>
  </si>
  <si>
    <t>Establishment of proof loading equipment, Preliminary piles, Dynamic load, Vertical.</t>
  </si>
  <si>
    <t>1600/13</t>
  </si>
  <si>
    <t>Proof loading of piles, Preliminary piles, Dynamic load, Vertical.</t>
  </si>
  <si>
    <t>1600/14</t>
  </si>
  <si>
    <t>Establishment of proof loading equipment, Main piles, Dynamic load, Vertical.</t>
  </si>
  <si>
    <t>1600/15</t>
  </si>
  <si>
    <t>Proof loading of piles, Main piles, Dynamic load, Vertical.</t>
  </si>
  <si>
    <t>1600/16</t>
  </si>
  <si>
    <t>Establishment of proof loading equipment, Preliminary piles, Low strain integrity testing, Vertical.</t>
  </si>
  <si>
    <t>1600/17</t>
  </si>
  <si>
    <t>Proof loading of piles, Preliminary piles, Low strain integrity testing, Vertical.</t>
  </si>
  <si>
    <t>1600/18</t>
  </si>
  <si>
    <t>Establishment of proof loading equipment, Main piles, Low strain integrity testing, Vertical.</t>
  </si>
  <si>
    <t>1600/19</t>
  </si>
  <si>
    <t>Proof loading of piles, Main piles, Low strain integrity testing, Vertical.</t>
  </si>
  <si>
    <t>Total for CC-RMP-01600 Carried Forward to Summary</t>
  </si>
  <si>
    <t>CC-RMP-01700 Structural Concrete</t>
  </si>
  <si>
    <t>In Situ Concrete</t>
  </si>
  <si>
    <t>1700/01</t>
  </si>
  <si>
    <t>In-situ concrete, C45/55 with 50% GGBS, mix reference 4.</t>
  </si>
  <si>
    <t>1700/02</t>
  </si>
  <si>
    <t>In-situ concrete, C45/55 with 50% GGBS, mix reference 5.</t>
  </si>
  <si>
    <t>1700/03</t>
  </si>
  <si>
    <t>In-situ concrete, C45/55 with 50% GGBS, mix reference 6.</t>
  </si>
  <si>
    <t>1700/04</t>
  </si>
  <si>
    <t>In-situ concrete, C45/55, mix reference 3.</t>
  </si>
  <si>
    <t>1700/05</t>
  </si>
  <si>
    <t>In-situ concrete, C35/45 with 50% GGBS, mix reference 1.</t>
  </si>
  <si>
    <t>1700/06</t>
  </si>
  <si>
    <t>In situ concrete, ST1 Blinding concrete 75mm or less in thickness, Parapet support slab.</t>
  </si>
  <si>
    <t>1700/07</t>
  </si>
  <si>
    <t>In-situ concrete, C30/40, concrete deck topping.</t>
  </si>
  <si>
    <t>1700/08</t>
  </si>
  <si>
    <t>In-situ concrete, No Fines</t>
  </si>
  <si>
    <t>1700/09</t>
  </si>
  <si>
    <t>In-situ concrete, ST4.</t>
  </si>
  <si>
    <t>Precast Concrete</t>
  </si>
  <si>
    <t>1700/10</t>
  </si>
  <si>
    <t>Precast Member, Precast Prestressed Beams, TY10 beam, 850mm deep, 21.602m length, as indicated on the Works Requirement drawing 229100548-MMD-1700-RE-DR-C-2009 and 229100548-MMD-1700-RE-DR-C-2025.</t>
  </si>
  <si>
    <t>1700/11</t>
  </si>
  <si>
    <t>Precast Member, Precast Prestressed Beams, TYE10 beam, 850mm deep, 21.602m length, as indicated on the Works Requirement drawing 229100548-MMD-1700-RE-DR-C-2009 and 229100548-MMD-1700-RE-DR-C-2026.</t>
  </si>
  <si>
    <t>1700/12</t>
  </si>
  <si>
    <t xml:space="preserve">Precast Member, Manhole ring sleeving, 900mm diameter, 6.5m length, curved. </t>
  </si>
  <si>
    <t>Steel Reinforcement for Structures</t>
  </si>
  <si>
    <t>1700/13</t>
  </si>
  <si>
    <t>Bar reinforcement, Nominal size 16mm and under, Grade 500B, Not exceeding 12 metres in length.</t>
  </si>
  <si>
    <t>1700/14</t>
  </si>
  <si>
    <t>Bar reinforcement, Nominal size of 20 mm and over, Grade 500B, Not exceeding 12 metres in length.</t>
  </si>
  <si>
    <t>1700/15</t>
  </si>
  <si>
    <t>Bar reinforcement, Nominal size 16mm and under, Grade 500B, Stainless steel, Not exceeding 12 metres in length.</t>
  </si>
  <si>
    <t>1700/16</t>
  </si>
  <si>
    <t>Bar reinforcement, Nominal size of 20 mm and over, Grade 500B, Stainless steel, Not exceeding 12 metres in length.</t>
  </si>
  <si>
    <t>1700/17</t>
  </si>
  <si>
    <t>Bar reinforcement, Nominal size of 20 mm and over, Grade 500B, Not exceeding 12 metres in length, Threaded through holes in members</t>
  </si>
  <si>
    <t>1700/18</t>
  </si>
  <si>
    <t>Fabric reinforcement to BS 4483:2005, A393</t>
  </si>
  <si>
    <t>1700/19</t>
  </si>
  <si>
    <t>Fabric reinforcement to BS 4483:2005, A142</t>
  </si>
  <si>
    <t>Surface Finish of Concrete - Formwork</t>
  </si>
  <si>
    <t>1700/20</t>
  </si>
  <si>
    <t>Formwork, vertical more than 300mm wide, F1.</t>
  </si>
  <si>
    <t>1700/21</t>
  </si>
  <si>
    <t>Formwork, vertical more than 300mm wide, F3.</t>
  </si>
  <si>
    <t>1700/22</t>
  </si>
  <si>
    <t>Formwork, vertical more than 300mm wide, F4.</t>
  </si>
  <si>
    <t>1700/23</t>
  </si>
  <si>
    <t>Formwork, Curved of both girth and width more than 300mm at any inclination, F1</t>
  </si>
  <si>
    <t>Total for CC-RMP-01700 Carried Forward to Summary</t>
  </si>
  <si>
    <t>CC-RMP-02000 Waterproofing for Structures</t>
  </si>
  <si>
    <t>Waterproofing</t>
  </si>
  <si>
    <t>2000/01</t>
  </si>
  <si>
    <t>Waterproofing, spray applied waterproofing system as per CC-SPW-02000 Section 2, more than 300mm wide horizontal or at any inclination up to and including 30° to the horizontal.</t>
  </si>
  <si>
    <t>2000/02</t>
  </si>
  <si>
    <t>Waterproofing, spray applied waterproofing system as per CC-SPW-02000 Section 2, 300mm wide or less at any inclination</t>
  </si>
  <si>
    <t>2000/03</t>
  </si>
  <si>
    <t>Waterproofing, spray applied waterproofing system as per CC-SPW-02000 Section 2, more than 300mm wide at any inclination more than 30° up to and including 90° to the horizontal.</t>
  </si>
  <si>
    <t>2000/04</t>
  </si>
  <si>
    <t>Waterproofing, epoxy resin waterproofing as per CC-SPW-02000 Section 1, more than 300mm wide at any inclination more than 30° up to and including 90° to the horizontal.</t>
  </si>
  <si>
    <t>Surface Impregnation and Coatings of Concrete</t>
  </si>
  <si>
    <t>2000/05</t>
  </si>
  <si>
    <t>Surface impregnation, plain surfaces, Hydrophobic pore liner, in accordance with CC-SPW-02000 Section 3.</t>
  </si>
  <si>
    <t>2000/06</t>
  </si>
  <si>
    <t>Surface impregnation, patterned surfaces, Hydrophobic pore liner,  in accordance with CC-SPW-02000 Section 3.</t>
  </si>
  <si>
    <t>Total for CC-RMP-02000 Carried Forward to Summary</t>
  </si>
  <si>
    <t>CC-RMP-02300 Bridge Expansion Joints and Sealing of Gaps</t>
  </si>
  <si>
    <t>Bridge Deck Expansion Joints</t>
  </si>
  <si>
    <t>2300/01</t>
  </si>
  <si>
    <t>Bridge deck expansion joint, Saw cut deck joint with bitumen infill, 10.5m length, 10mm wide gap.</t>
  </si>
  <si>
    <t>Sealing of Gaps</t>
  </si>
  <si>
    <t>2300/02</t>
  </si>
  <si>
    <t>Joint filler, Aerofil joint filler, 20mm thick.</t>
  </si>
  <si>
    <t>2300/03</t>
  </si>
  <si>
    <t>Joint sealant, circular polythene foam Strip.</t>
  </si>
  <si>
    <t xml:space="preserve">m </t>
  </si>
  <si>
    <t>2300/04</t>
  </si>
  <si>
    <t>Joint sealant, Two part Polysulphide sealer, 20x10mm.</t>
  </si>
  <si>
    <t>2300/05</t>
  </si>
  <si>
    <t>Joint sealant, 185x3mm stainless steel plate.</t>
  </si>
  <si>
    <t>Total for CC-RMP-02300 Carried Forward to Summary</t>
  </si>
  <si>
    <t>CC-RMP-02500 Special Structures</t>
  </si>
  <si>
    <t>Special Structures</t>
  </si>
  <si>
    <t>2500/01</t>
  </si>
  <si>
    <t>Special structure designed by the Contractor, earth retaining structure, north abutment and 2 number wingwalls, as indicated on the Works Requirement drawing 229100548-MMD-1700-RE-DR-C-2003 to 229100548-MMD-1700-RE-DR-C-2006.</t>
  </si>
  <si>
    <t>2500/02</t>
  </si>
  <si>
    <t>Special structure designed by the Contractor, earth retaining structure, south abutment and 2 number wingwalls, as indicated on the Works Requirement drawing 229100548-MMD-1700-RE-DR-C-2003 to 229100548-MMD-1700-RE-DR-C-2006.</t>
  </si>
  <si>
    <t>Total for CC-RMP-02500 Carried Forward to Summary</t>
  </si>
  <si>
    <t>CONSTRUCTION HEADING 01 - STRUCTURE B1</t>
  </si>
  <si>
    <t>CONSTRUCTION HEADING 01 STRUCTURE B1</t>
  </si>
  <si>
    <t>TOTAL FOR CONSTRUCTION HEADING 01 STRUCTURE B1 SUMMARY
CARRIED FORWARD TO BILL PART 3 SUMMARY</t>
  </si>
  <si>
    <t>CONSTRUCTION HEADING 02 - STRUCTURE B2
BRIDGE B2 ACCESS UNDERPASS</t>
  </si>
  <si>
    <t>Drains, Sewers, Piped Culverts and Service Ducts (Excluding Filter Drains, Narrow Filter Drains &amp; Fin Drains</t>
  </si>
  <si>
    <t>Filling to pipe bays and verges on bridges, No fines concrete surround to service ducts</t>
  </si>
  <si>
    <t>Excavation, acceptable material class 5A.</t>
  </si>
  <si>
    <t>Excavation, acceptable material excluding class 5A, Structural foundations, 0 metres to 3 metres in depth.</t>
  </si>
  <si>
    <t>Excavation, acceptable material excluding class 5A, Structural foundations, 3 metres to 6 metres in depth.</t>
  </si>
  <si>
    <t>Imported acceptable material, 6N, Fill to structures</t>
  </si>
  <si>
    <t>Other stated classes of imported acceptable, 6N/6P, Fill above structural foundations.</t>
  </si>
  <si>
    <t>600/08</t>
  </si>
  <si>
    <t>Compaction of acceptable material, 6N, Fill to structures.</t>
  </si>
  <si>
    <t>600/09</t>
  </si>
  <si>
    <t>Compaction of acceptable, 6N/6P, Fill above structural foundations.</t>
  </si>
  <si>
    <t>600/10</t>
  </si>
  <si>
    <t>Excavation of soft spots and other voids, Below structural foundations, Acceptable material.</t>
  </si>
  <si>
    <t>600/11</t>
  </si>
  <si>
    <t>Filling of soft spots and other voids, Below structural foundations, Acceptable material.</t>
  </si>
  <si>
    <t>Pavement Type 1E, surface course, Stone Mastic Asphalt (SMA) 14 Surf PMB 65/105-60 des (PSV 60 min), 40mm, In carriageway, hardshoulder and hardstrip in accordance with Appendix 7/1 of the Works Specification.</t>
  </si>
  <si>
    <t>Pavement Type 1E, binder course, Asphalt Concrete (AC) 20 Dense Bin 40/60 des, 60mm, In carriageway, hardshoulder and hardstrip in accordance with Appendix 7/1 of the Works Specification</t>
  </si>
  <si>
    <t>Combined drainage and kerb blocks, SP240 ACO KerbDrain BridgeDeck channel or equally approved, Straight or curved exceeding 12 metres radius.</t>
  </si>
  <si>
    <t>In-situ concrete, C45/55 with 50% GGBS, abutment base, mix reference 10.</t>
  </si>
  <si>
    <t>In situ concrete, Blinding concrete 75mm or less in thickness, Abutment base.</t>
  </si>
  <si>
    <t>In-situ concrete, C45/55 with 50% GGBS, abutment wall, mix reference 5.</t>
  </si>
  <si>
    <t>In-situ concrete, C45/55 with 50% GGBS, deck slab, mix reference 9.</t>
  </si>
  <si>
    <t>In-situ concrete, C45/55 with 50% GGBS, parapet edge beam, mix reference 6.</t>
  </si>
  <si>
    <t>In-situ concrete, C45/55 with 50% GGBS, parapet support slab, mix reference 6.</t>
  </si>
  <si>
    <t>Precast Member, Precast Prestressed Beams, MY2, Type A, 9.283m length, as indicated on the Works Requirement drawing 229100548-MMD-1700-RE-DR-C-2108 and 229100548-MMD-1700-RE-DR-C-2128.</t>
  </si>
  <si>
    <t>Precast Member, Precast Prestressed Beams, MY2, Type B, 9.283m length, as indicated on the Works Requirement drawing 229100548-MMD-1700-RE-DR-C-2108 and 229100548-MMD-1700-RE-DR-C-2128.</t>
  </si>
  <si>
    <t>Precast Member, Precast Prestressed Beams, MY2, Type C, 9.283m length, as indicated on the Works Requirement drawing 229100548-MMD-1700-RE-DR-C-2108 and 229100548-MMD-1700-RE-DR-C-2128.</t>
  </si>
  <si>
    <t>Precast Member, Precast Prestressed Beams, MY2, Type D, 9.283m length, as indicated on the Works Requirement drawing 229100548-MMD-1700-RE-DR-C-2108 and 229100548-MMD-1700-RE-DR-C-2128.</t>
  </si>
  <si>
    <t>Precast Member, Precast Prestressed Beams, MYE2, 9.283m length, as indicated on the Works Requirement drawing 229100548-MMD-1700-RE-DR-C-2108 and 229100548-MMD-1700-RE-DR-C-2128.</t>
  </si>
  <si>
    <t>Formwork, vertical more than 300mm wide, F1 finish.</t>
  </si>
  <si>
    <t>Formwork, Inclined more than 300mm wide, F1 finish.</t>
  </si>
  <si>
    <t>Formwork, vertical more than 300mm wide, F3 finish.</t>
  </si>
  <si>
    <t xml:space="preserve">Formwork, 300mm wide or less at any inclination, F3 finish. </t>
  </si>
  <si>
    <t xml:space="preserve">Formwork, Horizontal more than 300mm wide, F4 finish. </t>
  </si>
  <si>
    <t>Surface Finish of Concrete – Patterned Profile Formwork</t>
  </si>
  <si>
    <t>Patterned and profile formwork, Vertical.</t>
  </si>
  <si>
    <t>Waterproofing, epoxy resin waterproofing as per CC-SPW-02000 Section 1, more than 300mm wide horizontal or at any inclination up to and including 30° to the horizontal.</t>
  </si>
  <si>
    <t>2000/07</t>
  </si>
  <si>
    <t>Surface impregnation, patterned surfaces, Hydrophobic pore liner, in accordance with CC-SPW-02000 Section 3.</t>
  </si>
  <si>
    <t>Special structure designed by the Contractor, earth retaining structure, 4 no. wingwalls, as indicated on the Works Requirement drawing 229100548-MMD-1700-RE-DR-C-2103 to 229100548-MMD-1700-RE-DR-C-2105.</t>
  </si>
  <si>
    <t>CONSTRUCTION HEADING 02 - STRUCTURE B2</t>
  </si>
  <si>
    <t>CONSTRUCTION HEADING 02 STRUCTURE B2</t>
  </si>
  <si>
    <t>TOTAL FOR CONSTRUCTION HEADING 02 STRUCTURE B2 SUMMARY
CARRIED FORWARD TO BILL PART 3 SUMMARY</t>
  </si>
  <si>
    <t>CONSTRUCTION HEADING 03 - STRUCTURE B3
BRIDGE B3 GREENWAY UNDERPASS</t>
  </si>
  <si>
    <t>Excavation, acceptable material excluding class 5A, Structural foundations, 0 to 3 metres in depth.</t>
  </si>
  <si>
    <t>Disposal, acceptable material class 5A.</t>
  </si>
  <si>
    <t>Disposal, acceptable material excluding class 5A.</t>
  </si>
  <si>
    <t>Imported Class 6N/6P, Fill above structural foundations.</t>
  </si>
  <si>
    <t>Imported Class 6N2, Fill to structures.</t>
  </si>
  <si>
    <t>Compaction of acceptable material Class 6N/6P</t>
  </si>
  <si>
    <t>Compaction of acceptable material Class 6N2.</t>
  </si>
  <si>
    <t>Footways - Bituminous  (3m wide Greenway at Structure B3 in accordance with drawing 229100548-MMD-1100-RE-DR-C-2101) shared surface (CC-SCD-01104) - Type 2, 50mm Flexible surfacing to CC-SPW-01100 on top of 150mm Granular sub-base material type B to CC-SPW-00800, Surfaces sloping at 10° or less to the horizontal</t>
  </si>
  <si>
    <t>Lighting Fitting: ROBUS HAWK LED Surface Light Fittings: 10W LED surface mounted eyelid fittings, IP65, 4000K, IK10. Dimensions: 330mm (Diameter) x 91mm (Height). Mounting Height: 2.6m</t>
  </si>
  <si>
    <t>1300/03</t>
  </si>
  <si>
    <t>Photocell: Royce Thompson Electric Oasis 1000 Lighting Controller Sensor Switch, Filtered Silicon Photodiode, Wall Mounted at a height of 2.6 meters</t>
  </si>
  <si>
    <t>In situ concrete, ST1 blinding concrete 75mm or less in thickness.</t>
  </si>
  <si>
    <t>In situ concrete, ST2 blinding concrete 75mm or less in thickness.</t>
  </si>
  <si>
    <t>Waterproofing, Spray applied waterproofing system as per CC-SPW-02000 Section 2, more than 300mm wide horizontal or at any inclination up to and including 30° to the horizontal.</t>
  </si>
  <si>
    <t>Waterproofing, Spray applied waterproofing system as per CC-SPW-02000 Section 2, more than 300mm wide at any inclination more than 30° up to and including 90° to the horizontal.</t>
  </si>
  <si>
    <t>Joint filler, hydrophillic sealant.</t>
  </si>
  <si>
    <t>Water stop, compressible back up rod.</t>
  </si>
  <si>
    <t>Joint sealant, adhesive membrane, 200mm width.</t>
  </si>
  <si>
    <t>Joint sealant, Type F, Polysulphide.</t>
  </si>
  <si>
    <t>CC-RMP-02500 Pricing of Special Structures</t>
  </si>
  <si>
    <t>Special structure designed by the Contractor, earth retaining structure, 4 no. wingwalls, as indicated on the Works Requirement drawing 229100548-MMD-1700-RE-DR-C-2203 to 229100548-MMD-1700-RE-DR-C-2204.</t>
  </si>
  <si>
    <t>Special structure designed by the Contractor, 15 no. Precast UAN Unit, as indicated on the Works Requirement drawing 229100548-MMD-1700-RE-DR-C-2203 to 229100548-MMD-1700-RE-DR-C-2204.</t>
  </si>
  <si>
    <t>2500/03</t>
  </si>
  <si>
    <t>Special structure designed by the Contractor, 2no. Precast concrete headwall, as indicated on the Works Requirement drawing 229100548-MMD-1700-RE-DR-C-2203 to 229100548-MMD-1700-RE-DR-C-2204.</t>
  </si>
  <si>
    <t>2500/04</t>
  </si>
  <si>
    <t>Special structure designed by the Contractor, 4no. Precast concrete coping, as indicated on the Works Requirement drawing 229100548-MMD-1700-RE-DR-C-2203 to 229100548-MMD-1700-RE-DR-C-2204.</t>
  </si>
  <si>
    <t>CONSTRUCTION HEADING 03 - STRUCTURE B3</t>
  </si>
  <si>
    <t>CONSTRUCTION HEADING 03 STRUCTURE B3</t>
  </si>
  <si>
    <t>TOTAL FOR CONSTRUCTION HEADING 03 STRUCTURE B3 SUMMARY
CARRIED FORWARD TO BILL PART 3 SUMMARY</t>
  </si>
  <si>
    <t>CONSTRUCTION HEADING 04 - CULVERT C1
DRAINAGE CULVERT C1</t>
  </si>
  <si>
    <t>Excavation, acceptable material excluding class 5A, Structural foundations, 3 to 6 metres in depth.</t>
  </si>
  <si>
    <t>Imported class 6N/6P, Fill to bed level within culvert and adjacent to wingwalls.</t>
  </si>
  <si>
    <t>Compaction of acceptable material Class 6N/6P, Fill above structural concrete foundations.</t>
  </si>
  <si>
    <t>Compaction of acceptable material Class 6N2, Fill to structures.</t>
  </si>
  <si>
    <t>In situ concrete, porous no fines concrete.</t>
  </si>
  <si>
    <t>CC-RMP-02000 Waterproofing for Concrete Structures</t>
  </si>
  <si>
    <t>Waterproofing, epoxy resin waterproofingas as per CC-SPW-02000 Section 1, more than 300mm wide at any inclination more than 30° up to and including 90° to the horizontal.</t>
  </si>
  <si>
    <r>
      <t>m</t>
    </r>
    <r>
      <rPr>
        <vertAlign val="superscript"/>
        <sz val="8"/>
        <rFont val="Arial"/>
        <family val="2"/>
      </rPr>
      <t>2</t>
    </r>
    <r>
      <rPr>
        <sz val="11"/>
        <color theme="1"/>
        <rFont val="Calibri"/>
        <family val="2"/>
        <scheme val="minor"/>
      </rPr>
      <t/>
    </r>
  </si>
  <si>
    <t>Water stop, compressible back up rod</t>
  </si>
  <si>
    <t>Joint sealant, adhesive membrane, 200mm width</t>
  </si>
  <si>
    <t>Special structure designed by the Contractor, 18 no. Precast Box Culvert, as indicated on the Works Requirement drawing 229100548-MMD-1700-RE-DR-C-2303 to 229100548-MMD-1700-RE-DR-C-2304.</t>
  </si>
  <si>
    <t>Special structure designed by the Contractor, 2no. Precast concrete headwall, as indicated on the Works Requirement drawing 229100548-MMD-1700-RE-DR-C-2303 to 229100548-MMD-1700-RE-DR-C-2304.</t>
  </si>
  <si>
    <t>Special structure designed by the Contractor, 4no. Precast concrete coping, as indicated on the Works Requirement drawing 229100548-MMD-1700-RE-DR-C-2303 to 229100548-MMD-1700-RE-DR-C-2304.</t>
  </si>
  <si>
    <t>CONSTRUCTION HEADING 04 - CULVERT C1</t>
  </si>
  <si>
    <t>CONSTRUCTION HEADING 04 CULVERT C1</t>
  </si>
  <si>
    <t>TOTAL FOR CONSTRUCTION HEADING 04 CULVERT C1 SUMMARY
CARRIED FORWARD TO BILL PART 3 SUMMARY</t>
  </si>
  <si>
    <t>CONSTRUCTION HEADING 05 - CULVERT C2
DRAINAGE CULVERT C2</t>
  </si>
  <si>
    <r>
      <t>m</t>
    </r>
    <r>
      <rPr>
        <vertAlign val="superscript"/>
        <sz val="8"/>
        <color theme="1"/>
        <rFont val="Arial"/>
        <family val="2"/>
      </rPr>
      <t>4</t>
    </r>
    <r>
      <rPr>
        <sz val="11"/>
        <color theme="1"/>
        <rFont val="Arial"/>
        <family val="2"/>
      </rPr>
      <t/>
    </r>
  </si>
  <si>
    <t>Imported Class 6N2, fill to structures.</t>
  </si>
  <si>
    <t>Special structure designed by the Contractor, earth retaining structure, 4 no. wingwalls, as indicated on the Works Requirement drawing 229100548-MMD-1700-RE-DR-C-2403 to 229100548-MMD-1700-RE-DR-C-2404.</t>
  </si>
  <si>
    <t>Special structure designed by the Contractor, 5 no. Precast Box Culvert, as indicated on the Works Requirement drawing 229100548-MMD-1700-RE-DR-C-2403 to 229100548-MMD-1700-RE-DR-C-2404.</t>
  </si>
  <si>
    <t>Special structure designed by the Contractor, 2 no. Precast concrete head beam, as indicated on the Works Requirement drawing 229100548-MMD-1700-RE-DR-C-2403 to 229100548-MMD-1700-RE-DR-C-2404.</t>
  </si>
  <si>
    <t>Special structure designed by the Contractor, 4 no. Precast concrete coping, as indicated on the Works Requirement drawing 229100548-MMD-1700-RE-DR-C-2403 to 229100548-MMD-1700-RE-DR-C-2404.</t>
  </si>
  <si>
    <t>CONSTRUCTION HEADING 05 - CULVERT C2</t>
  </si>
  <si>
    <t>CONSTRUCTION HEADING 05 CULVERT C2</t>
  </si>
  <si>
    <t>TOTAL FOR CONSTRUCTION HEADING 05 CULVERT C2 SUMMARY
CARRIED FORWARD TO BILL PART 3 SUMMARY</t>
  </si>
  <si>
    <t>CONSTRUCTION HEADING 06 - WALLS</t>
  </si>
  <si>
    <t>CC-RMP-02400 - BRICKWORK, BLOCKWORK AND STONEWORK</t>
  </si>
  <si>
    <t>CC-RMP-02400 Brickwork, Blockwork and Stonework</t>
  </si>
  <si>
    <t>Blockwork and Stonework</t>
  </si>
  <si>
    <t>2400/01</t>
  </si>
  <si>
    <t>The new boundary wall 12.05m(L) * 0.46m(D) * 1.20m(H) and foundations shall be in accordance with TII Publication Document CC-SCD-02404 – Typical Stone Wall. The wall shall be of random rubble laid to courses. The wall shall begin with an new entrance pillar (1.35m high pillar, 650mm by 650mm wide) and shall then continuing from there in a straight line at a height of 1.2m for the rest of the site boundary as shown below for a distance as indicated on the Works Requirement drawing 229100548-MMD-0300-RE-DR-C-2004. Castellated coping details shall be provided along the length of the proposed wall and proposed entrance pillar. The stonework of the proposed wall shall match the existing wall detail.</t>
  </si>
  <si>
    <t>Total for CC-RMP-02400 - Carried Forward to Summary</t>
  </si>
  <si>
    <t>CC-RMP-02400</t>
  </si>
  <si>
    <t>TOTAL FOR CC-RMP-02400 
CARRIED FORWARD TO CONSTRUCTION HEADING 06 - WALLS</t>
  </si>
  <si>
    <t>CONSTRUCTION HEADING 05 - WALLS</t>
  </si>
  <si>
    <t>CONSTRUCTION HEADING 06 WALLS</t>
  </si>
  <si>
    <t>TOTAL FOR CONSTRUCTION HEADING 06 WALLS SUMMARY
 CARRIED FORWARD TO BILL PART 3 SUMMARY</t>
  </si>
  <si>
    <t>CONSTRUCTION HEADING 01 –  STRUCTURE B1</t>
  </si>
  <si>
    <t>CONSTRUCTION HEADING 02 –  STRUCTURE B2</t>
  </si>
  <si>
    <t>CONSTRUCTION HEADING 03 –  STRUCTURE B3</t>
  </si>
  <si>
    <t>CONSTRUCTION HEADING 04 –  CULVERT C1</t>
  </si>
  <si>
    <t>CONSTRUCTION HEADING 05 –  CULVERT C2</t>
  </si>
  <si>
    <t>CONSTRUCTION HEADING 06 – WALLS</t>
  </si>
  <si>
    <t>TOTAL FOR BILL PART 03
CARRIED FORWARD TO BILL OF QUANTITIES GRAND SUMMARY</t>
  </si>
  <si>
    <t>BILL PART 04 - WORKS FOR STATUARY BODIES OR OTHER BODIES</t>
  </si>
  <si>
    <t>CONSTRUCTION HEADING 01 - WATERMAINS, UTILITIES AND ACCOMODATION WORKS</t>
  </si>
  <si>
    <t>CC-RMP-02700 - WATERMAINS, UTILITIES AND ACCOMODATION WORKS</t>
  </si>
  <si>
    <t>CC-RMP-02700 Watermains, Utilities and Accommodation Works</t>
  </si>
  <si>
    <t>Watermains</t>
  </si>
  <si>
    <t>  2700/01</t>
  </si>
  <si>
    <t>Watermains, 150mm internal diameter, PE, Watermain - Trench backfill/bedding &amp; reduced cover protection slab detail - Irish Water STD-W-13), Depths to invert not exceeding 2 metres [Average depth to invert is 1550mm], Construction in trench</t>
  </si>
  <si>
    <t>  2700/02</t>
  </si>
  <si>
    <t>Sewers, 300mm internal diameter, Depth to invert not exceeding 2 metres (Average depth to invert: 1.25m), Trench and bedding details - (Irish Water STD-WW-07 : Cross sections in Roads/Footpath &amp; Cross sections in grassed areas), Construction to trench, Ductile Iron pipe - Pipe Ref: 2004.004</t>
  </si>
  <si>
    <t>  2700/03</t>
  </si>
  <si>
    <t>Sewers, 150mm internal diameter, Depth to invert not exceeding 2 metres (Average depth to invert: 1.575m), Trench and bedding details - (Irish Water STD-WW-07 : Cross sections in Roads/Footpath &amp; Cross sections in grassed areas), Construction to trench, Ductile Iron pipe - Pipe Ref: 2004.005</t>
  </si>
  <si>
    <t>  2700/04</t>
  </si>
  <si>
    <t>Connection to existing watermain, 150 mm internal diameter, Watermain - Trench backfill/bedding &amp; reduced cover protection slab detail - Irish Water STD-W-13, Depths to invert not exceeding 2m, Connection to existing watermain - New PE to Existing AC/CI/uPVC (Same size as new) - (Irish Water STD-W-04)</t>
  </si>
  <si>
    <t>  2700/05</t>
  </si>
  <si>
    <t>Connection to existing sewer, 300mm internal diameter, Depth to invert not exceeding 2 metres (New Pipe Ref: 2004.004)</t>
  </si>
  <si>
    <t>  2700/06</t>
  </si>
  <si>
    <t>Connection to existing sewer, 150mm internal diameter, Depth to invert not exceeding 2 metres (New Pipe Ref: 2004.005)</t>
  </si>
  <si>
    <t>Pipe Fittings</t>
  </si>
  <si>
    <t>2700/7</t>
  </si>
  <si>
    <t>Fitting, Stepped or flexible coupling, Nominal bore : not exceeding 200mm, (Connection to existing Watermain - New PE to Existing uPVC - Irish Water STD-W-04)</t>
  </si>
  <si>
    <t>2700/8</t>
  </si>
  <si>
    <t>Fitting, Thrust flange, Nominal bore : not exceeding 200mm, (Connection to existing Watermain -New PE to Existing uPVC - Irish Water STD-W-04)</t>
  </si>
  <si>
    <t>2700/9</t>
  </si>
  <si>
    <t>Fitting, New flanged plain ended DI pipe, Nominal bore : not exceeding 200mm, (Connection to existing Watermain -New PE to Existing uPVC - Irish Water STD-W-04)</t>
  </si>
  <si>
    <t>2700/10</t>
  </si>
  <si>
    <t>Fitting, Dismantling Joint, Nominal bore : not exceeding 200mm, (Connection to existing Watermain -New PE to Existing uPVC - Irish Water STD-W-04)</t>
  </si>
  <si>
    <t>2700/11</t>
  </si>
  <si>
    <t>Fitting, Stub flange, Nominal bore : not exceeding 200mm, (Connection to existing Watermain -New PE to Existing uPVC - Irish Water STD-W-04)</t>
  </si>
  <si>
    <t>2700/12</t>
  </si>
  <si>
    <t>Fitting, Dismantling Joint, Nominal bore : not exceeding 200mm, (Watermain 2001.001 connection with Watermain 2001.002 - New PE to New PE-Irish Water STD-W-07)</t>
  </si>
  <si>
    <t>2700/13</t>
  </si>
  <si>
    <t>Fitting, Double flanged ductile iron separation pipe, Nominal bore : not exceeding 200mm, (Watermain 2001.001 connection with Watermain 2001.002 - New PE to New PE-Irish Water STD-W-07)</t>
  </si>
  <si>
    <t>2700/14</t>
  </si>
  <si>
    <t>Fitting, All flanged Tee, Nominal bore : not exceeding 200mm, (Watermain 2001.001 connection with Watermain 2001.002 - New PE to New PE-Irish Water STD-W-07)</t>
  </si>
  <si>
    <t>2700/15</t>
  </si>
  <si>
    <t>Fitting, Stub flange, Nominal bore : not exceeding 200mm, (Watermain 2001.001 connection with Watermain 2001.002 - New PE to New PE-Irish Water STD-W-07)</t>
  </si>
  <si>
    <t>2700/16</t>
  </si>
  <si>
    <t>Fitting, Double flanged ductile iron pipe (to suit valve chamber), Nominal bore : not exceeding 200mm, (Watermain 2001.001 connection with Watermain 2001.002 - New PE to New PE-Irish Water STD-W-07)</t>
  </si>
  <si>
    <t>2700/17</t>
  </si>
  <si>
    <t>Fitting, Dismantling Joint, Nominal bore : not exceeding 200mm, (For Offline Watermeter - New PE to New PE and New DI to New DI-Irish Water STD-W-07)</t>
  </si>
  <si>
    <t>2700/18</t>
  </si>
  <si>
    <t>Fitting, Double flanged ductile iron separation pipe, Nominal bore : not exceeding 200mm, (For Offline Watermeter - New PE to New PE and New DI to New DI-Irish Water STD-W-07)</t>
  </si>
  <si>
    <t>2700/19</t>
  </si>
  <si>
    <t>Fitting, All flanged Tee, Nominal bore : not exceeding 200mm, (For Offline Watermeter - New PE to New PE and New DI to New DI-Irish Water STD-W-07)</t>
  </si>
  <si>
    <t>2700/20</t>
  </si>
  <si>
    <t>Fitting, Stub flange, Nominal bore : not exceeding 200mm, (For Offline Watermeter - New PE to New PE and New DI to New DI-Irish Water STD-W-07)</t>
  </si>
  <si>
    <t>2700/21</t>
  </si>
  <si>
    <t>Fitting, Double flanged ductile iron pipe (to suit valve chamber), Nominal bore : not exceeding 200mm, (For Offline Watermeter - New PE to New PE and New DI to New DI-Irish Water STD-W-07)</t>
  </si>
  <si>
    <t>2700/22</t>
  </si>
  <si>
    <t>Fitting, Long body flange adaptor, Nominal bore : not exceeding 200mm, (For Offline Watermeter - New PE to New PE and New DI to New DI-Irish Water STD-W-07)</t>
  </si>
  <si>
    <t>2700/23</t>
  </si>
  <si>
    <t>Fitting, Long body flexible coupling, Nominal bore : not exceeding 200mm, (For Offline Watermeter - Irish Water STD-W-26)</t>
  </si>
  <si>
    <t>2700/24</t>
  </si>
  <si>
    <t>Fitting, Flanged/Plain ended pipe cut to suit with thrust flange and thrust block, Nominal bore : not exceeding 200mm, (For Offline Watermeter - Irish Water STD-W-26)</t>
  </si>
  <si>
    <t>2700/25</t>
  </si>
  <si>
    <t>Fitting, Flanged plain ended DI pipe, Nominal bore : not exceeding 200mm, (For Offline Watermeter - Irish Water STD-W-26)</t>
  </si>
  <si>
    <t>2700/26</t>
  </si>
  <si>
    <t>Fitting, Long body flexible joint, Nominal bore : not exceeding 200mm, (For Offline Watermeter - Irish Water STD-W-26)</t>
  </si>
  <si>
    <t>2700/27</t>
  </si>
  <si>
    <t>Fitting, Rocker pipe, Nominal bore : not exceeding 200mm, (For Offline Watermeter - Irish Water STD-W-26)</t>
  </si>
  <si>
    <t>2700/28</t>
  </si>
  <si>
    <t>Fitting, DI Flanged/Plain ended pipe with thrust flange(cut to suit), Nominal bore : not exceeding 200mm, (For Offline Watermeter - Irish Water STD-W-26)</t>
  </si>
  <si>
    <t>2700/29</t>
  </si>
  <si>
    <t>Fitting, Thrust flange, Nominal bore : not exceeding 200mm, (For Offline Watermeter - Irish Water STD-W-26)</t>
  </si>
  <si>
    <t>2700/30</t>
  </si>
  <si>
    <t>Fitting, Spool Piece - 300mm Length, Nominal bore : not exceeding 200mm, (For Offline Watermeter - Irish Water STD-W-26)</t>
  </si>
  <si>
    <t>2700/31</t>
  </si>
  <si>
    <t>Fitting, Dismantling joint, Nominal bore : not exceeding 200mm, (For Offline Watermeter - Irish Water STD-W-26)</t>
  </si>
  <si>
    <t>2700/32</t>
  </si>
  <si>
    <t>Fitting, Electromagnetic meter, Nominal bore : not exceeding 200mm, provided by Irish Water (For Offline Watermeter - Irish Water STD-W-26)</t>
  </si>
  <si>
    <t>2700/33</t>
  </si>
  <si>
    <t>Fitting, Stepped or flexible coupling, Nominal bore : not exceeding 200mm, (For Offline Firehydrant - Ex. uPVC to New DI - Irish Water STD-W-05)</t>
  </si>
  <si>
    <t>2700/34</t>
  </si>
  <si>
    <t>Fitting, New flanged plain ended DI pipe c/w thrust flange, Nominal bore : not exceeding 200mm, (For Offline Firehydrant - Ex. uPVC to New DI - Irish Water STD-W-05)</t>
  </si>
  <si>
    <t>2700/35</t>
  </si>
  <si>
    <t>Fitting, Dismantling joint, Nominal bore : not exceeding 200mm, (For Offline Firehydrant - Ex. uPVC to New DI - Irish Water STD-W-05)</t>
  </si>
  <si>
    <t>2700/36</t>
  </si>
  <si>
    <t>Fitting, Double flanged DI separation pipe, Nominal bore : not exceeding 200mm, (For Offline Firehydrant - Ex. uPVC to New DI - Irish Water STD-W-05)</t>
  </si>
  <si>
    <t>2700/37</t>
  </si>
  <si>
    <t>Fitting, Socketted level invert Tee with 80mm Dia. Flanged branch, Nominal bore : not exceeding 200mm, (For Offline Firehydrant - Irish Water STD-W-17)</t>
  </si>
  <si>
    <t>2700/38</t>
  </si>
  <si>
    <t>Fitting, Long body flange adaptor, Nominal bore : not exceeding 200mm, (For Offline Firehydrant - Irish Water STD-W-17)</t>
  </si>
  <si>
    <t>2700/39</t>
  </si>
  <si>
    <t>Fitting, 80mm Dia. Plain ended pipe cut to suit, Nominal bore : not exceeding 200mm, (For Offline Firehydrant - Irish Water STD-W-17)</t>
  </si>
  <si>
    <t>2700/40</t>
  </si>
  <si>
    <r>
      <t>Fitting, 80mm Dia. Double flanged 90</t>
    </r>
    <r>
      <rPr>
        <sz val="8"/>
        <rFont val="Calibri"/>
        <family val="2"/>
      </rPr>
      <t>°</t>
    </r>
    <r>
      <rPr>
        <sz val="8"/>
        <rFont val="Arial"/>
        <family val="2"/>
      </rPr>
      <t xml:space="preserve"> bend, Nominal bore : not exceeding 200mm, (For Offline Firehydrant - Irish Water STD-W-17)</t>
    </r>
  </si>
  <si>
    <t>2700/41</t>
  </si>
  <si>
    <t>Fitting, DI double flanged DN80-Riser pipe of suitable length to suit site conditions, Nominal bore : not exceeding 200mm, (For Offline Firehydrant - Irish Water STD-W-17)</t>
  </si>
  <si>
    <t>2700/42</t>
  </si>
  <si>
    <t>Fitting, All flanged level invert Tee, Nominal bore : not exceeding 200mm, (For Washout Hydrant - Irish Water STD-W-30A)</t>
  </si>
  <si>
    <t>2700/43</t>
  </si>
  <si>
    <t>Fitting, Flanged ended pipe cut to suit, Nominal bore : not exceeding 200mm, (For Washout Hydrant - Irish Water STD-W-30A)</t>
  </si>
  <si>
    <t>2700/44</t>
  </si>
  <si>
    <t>Fitting, Dismantling joint, Nominal bore : not exceeding 200mm, (For Washout Hydrant - Irish Water STD-W-30A)</t>
  </si>
  <si>
    <t>2700/45</t>
  </si>
  <si>
    <t>Fitting, Long body flexible coupling, Nominal bore : not exceeding 200mm, (For Washout Hydrant - Irish Water STD-W-30A)</t>
  </si>
  <si>
    <t>2700/46</t>
  </si>
  <si>
    <t>Fitting, Rocker Pipe between Long body flexible coupling, Nominal bore : not exceeding 200mm, (For Washout Hydrant - Irish Water STD-W-30A)</t>
  </si>
  <si>
    <t>2700/47</t>
  </si>
  <si>
    <t>Fitting, Double flanged 90° bend, Nominal bore : not exceeding 200mm, (For Washout Hydrant - Irish Water STD-W-30A)</t>
  </si>
  <si>
    <t>2700/48</t>
  </si>
  <si>
    <t>Fitting, DI double flanged DN80-Riser pipe of suitable length to suit site conditions, Nominal bore : not exceeding 200mm, (For Washout Hydrant - Irish Water STD-W-30A)</t>
  </si>
  <si>
    <t>2700/49</t>
  </si>
  <si>
    <t>Fitting, PE Tee with flanged branch, Nominal bore : not exceeding 200mm, (For Off-Line Air Valve for PE pipe - Irish Water STD-W-23)</t>
  </si>
  <si>
    <t>2700/50</t>
  </si>
  <si>
    <t>Fitting, Stub flange with backing ring, Nominal bore : not exceeding 200mm, (For Off-Line Air Valve for PE pipe - Irish Water STD-W-23)</t>
  </si>
  <si>
    <t>2700/51</t>
  </si>
  <si>
    <t>Fitting, Long body flange adaptor -DI option, Nominal bore : not exceeding 200mm, (For Off-Line Air Valve for PE pipe - Irish Water STD-W-23)</t>
  </si>
  <si>
    <t>2700/52</t>
  </si>
  <si>
    <t>Fitting, Flanged ended pipe cut to suit, Nominal bore : not exceeding 200mm, (For Off-Line Air Valve for PE pipe - Irish Water STD-W-23)</t>
  </si>
  <si>
    <t>2700/53</t>
  </si>
  <si>
    <t>Fitting, Double Flanged 90° Duckfoot bend, Nominal bore : not exceeding 200mm, (For Off-Line Air Valve for PE pipe - Irish Water STD-W-23)</t>
  </si>
  <si>
    <t>2700/54</t>
  </si>
  <si>
    <t>Fitting (Foul Rising Main: DI Pipe 2004.004), Long body flexible coupling, Nominal bore : 200mm-300mm, (New DI to Existing DI - Irish Water STD-W-04)</t>
  </si>
  <si>
    <t>2700/55</t>
  </si>
  <si>
    <t>Fitting (Foul Rising Main: DI Pipe 2004.004), Thurst flange, Nominal bore : 200mm-300mm, (New DI to Existing DI - Irish Water STD-W-04)</t>
  </si>
  <si>
    <t>2700/56</t>
  </si>
  <si>
    <t>Fitting (Foul Rising Main: DI Pipe 2004.004), New flanged plain ended DI pipe, Nominal bore : 200mm-300mm, (New DI to Existing DI - Irish Water STD-W-04)</t>
  </si>
  <si>
    <t>2700/57</t>
  </si>
  <si>
    <t>Fitting (Foul Rising Main: DI Pipe 2004.004), Dismantling joint, Nominal bore : 200mm-300mm, (New DI to Existing DI - Irish Water STD-W-04)</t>
  </si>
  <si>
    <t>2700/58</t>
  </si>
  <si>
    <r>
      <t>Fitting (Foul Rising Main: DI Pipe 2004.004), 45</t>
    </r>
    <r>
      <rPr>
        <sz val="8"/>
        <rFont val="Calibri"/>
        <family val="2"/>
      </rPr>
      <t>°</t>
    </r>
    <r>
      <rPr>
        <sz val="8"/>
        <rFont val="Arial"/>
        <family val="2"/>
      </rPr>
      <t xml:space="preserve"> Flanged bend, Nominal bore : 200mm-300mm, (New DI to Existing DI - Irish Water STD-W-04)</t>
    </r>
  </si>
  <si>
    <t>2700/59</t>
  </si>
  <si>
    <t>Fitting (Foul Rising Main: DI Pipe 2004.005), Long body flexible coupling, Nominal bore : not exceeding 200mm, (New DI to Existing DI - Irish Water STD-W-04)</t>
  </si>
  <si>
    <t>2700/60</t>
  </si>
  <si>
    <t>Fitting (Foul Rising Main: DI Pipe 2004.005), Thurst flange, Nominal bore : 200mm-300mm, (New DI to Existing DI - Irish Water STD-W-04)</t>
  </si>
  <si>
    <t>2700/61</t>
  </si>
  <si>
    <t>Fitting (Foul Rising Main: DI Pipe 2004.005), New flanged plain ended DI pipe, Nominal bore : not exceeding 200mm, (New DI to Existing DI - Irish Water STD-W-04)</t>
  </si>
  <si>
    <t>2700/62</t>
  </si>
  <si>
    <t>Fitting (Foul Rising Main: DI Pipe 2004.005), Dismantling joint,Nominal bore : not exceeding 200mm, (New DI to Existing DI - Irish Water STD-W-04)</t>
  </si>
  <si>
    <t>2700/63</t>
  </si>
  <si>
    <r>
      <t>Fitting (Foul Rising Main: DI Pipe 2004.005), 45</t>
    </r>
    <r>
      <rPr>
        <sz val="8"/>
        <rFont val="Calibri"/>
        <family val="2"/>
      </rPr>
      <t>°</t>
    </r>
    <r>
      <rPr>
        <sz val="8"/>
        <rFont val="Arial"/>
        <family val="2"/>
      </rPr>
      <t xml:space="preserve"> Flanged bend, Nominal bore : not exceeding 200mm, (New DI to Existing DI - Irish Water Wastewater STD-W-04)</t>
    </r>
  </si>
  <si>
    <t>2700/64</t>
  </si>
  <si>
    <t>Fitting (Scour Valve for DI Pipe 2004.005), Flexible joint, Nominal bore : not exceeding 200mm, (Scour Valve Chamber Foul Rising Main - Irish Water Wastewater STD-WW-15)</t>
  </si>
  <si>
    <t>2700/65</t>
  </si>
  <si>
    <t>Fitting (Scour Valve for DI Pipe 2004.005), Flanged plain ended DI pipe, Nominal bore : not exceeding 200mm, (Scour Valve Chamber Foul Rising Main - Irish Water Wastewater STD-WW-15)</t>
  </si>
  <si>
    <t>2700/66</t>
  </si>
  <si>
    <t>Fitting (Scour Valve for DI Pipe 2004.005), Dismantling joint , Nominal bore : not exceeding 200mm, (Scour Valve Chamber Foul Rising Main - Irish Water Wastewater STD-WW-15)</t>
  </si>
  <si>
    <t>2700/67</t>
  </si>
  <si>
    <t>Fitting (Scour Valve for DI Pipe 2004.005), DI Sluice valve , Nominal bore : not exceeding 200mm, (Scour Valve Chamber Foul Rising Main - Irish Water Wastewater STD-WW-15)</t>
  </si>
  <si>
    <t>2700/68</t>
  </si>
  <si>
    <t>Fitting (Scour Valve for DI Pipe 2004.005), All flanged separation pipe , Nominal bore : not exceeding 200mm, (Scour Valve Chamber Foul Rising Main - Irish Water Wastewater STD-WW-15)</t>
  </si>
  <si>
    <t>2700/69</t>
  </si>
  <si>
    <t>Fitting (Scour Valve for DI Pipe 2004.005), All flanged inverted Tee, Nominal bore : not exceeding 200mm, (Scour Valve Chamber Foul Rising Main - Irish Water Wastewater STD-WW-15)</t>
  </si>
  <si>
    <t>2700/70</t>
  </si>
  <si>
    <t>Fitting (Scour Valve for DI Pipe 2004.005), Long body flange adapter, Nominal bore : not exceeding 200mm, (Scour Valve Chamber Foul Rising Main - Irish Water Wastewater STD-WW-15)</t>
  </si>
  <si>
    <t>2700/71</t>
  </si>
  <si>
    <t>Fitting (Scour Valve for DI Pipe 2004.005), Long body flexible joint, Nominal bore : not exceeding 200mm, (Scour Valve Chamber Foul Rising Main - Irish Water Wastewater STD-WW-15)</t>
  </si>
  <si>
    <t>2700/72</t>
  </si>
  <si>
    <t>Fitting (Scour Valve for DI Pipe 2004.005), DI flangeed plain ended pipe with thrust flange, Nominal bore : not exceeding 200mm, (Scour Valve Chamber Foul Rising Main - Irish Water Wastewater STD-WW-15)</t>
  </si>
  <si>
    <t>Valves and Penstocks</t>
  </si>
  <si>
    <t>2700/73</t>
  </si>
  <si>
    <t>Valves and Penstocks, material: PE, Sluice Valve - hand operated, Nominal bore : not exceeding 200mm, Fitting with puddle flanges (Irish Water STD-W-15)</t>
  </si>
  <si>
    <t>2700/74</t>
  </si>
  <si>
    <t>Valves and Penstocks, material: DI, Sluice Valve - hand operated, Nominal bore : not exceeding 200mm, Fitting with puddle flanges (2 No's each at Offline Water meter and offline Fire Hydrant - Irish Water STD-W-14)</t>
  </si>
  <si>
    <t>2700/75</t>
  </si>
  <si>
    <t>Valves and Penstocks, material: DI, Scour Valve - hand operated, Nominal bore : not exceeding 200mm, Fitting with puddle flanges (Irish Water STD-W-30A)</t>
  </si>
  <si>
    <t>2700/76</t>
  </si>
  <si>
    <t>Valves and Penstocks,  material: PE, Air Valve, Nominal bore: not exceeding 200mm, Fitting without puddle flange (Irish Water STD-W-23)</t>
  </si>
  <si>
    <t>2700/77</t>
  </si>
  <si>
    <t>Valves and Penstocks, material: DI, Scour Valve - hand operated (Foul Rising Main -DI Pipe 2004.005), Nominal bore : not exceeding 200mm, Fitting with puddle flanges (Irish Water Wastewater - STD-WW-15)</t>
  </si>
  <si>
    <t>Hydrants</t>
  </si>
  <si>
    <t>2700/78</t>
  </si>
  <si>
    <t>Hydrants, DI pipe, Off-line Fire Hydrant (Mains 300mm Diameter or Less)- (Irish Water STD-W-17)</t>
  </si>
  <si>
    <t>Washout Hydrants</t>
  </si>
  <si>
    <t>2700/79</t>
  </si>
  <si>
    <t>Hydrants, PE pipe, Off-line Washout Hydrant (Mains 300mm Diameter or Less) - (Irish Water STD-W-30A)</t>
  </si>
  <si>
    <t>Thrust Blocks</t>
  </si>
  <si>
    <t>2700/80</t>
  </si>
  <si>
    <t>Thrust Block, Horizontal bend: Tee, Volume: 0.1m³ - 0.2m³ - (Irish Water STD-W-28)</t>
  </si>
  <si>
    <t>2700/81</t>
  </si>
  <si>
    <r>
      <t>Thrust Block, Horizontal bend: 90</t>
    </r>
    <r>
      <rPr>
        <sz val="8"/>
        <rFont val="Calibri"/>
        <family val="2"/>
      </rPr>
      <t>°</t>
    </r>
    <r>
      <rPr>
        <sz val="9.6"/>
        <rFont val="Arial"/>
        <family val="2"/>
      </rPr>
      <t xml:space="preserve"> bend, </t>
    </r>
    <r>
      <rPr>
        <sz val="8"/>
        <rFont val="Arial"/>
        <family val="2"/>
      </rPr>
      <t>Volume: 0.1m³ - 0.2m³ - (Irish Water STD-W-28)</t>
    </r>
  </si>
  <si>
    <t>Chambers</t>
  </si>
  <si>
    <t>2700/82</t>
  </si>
  <si>
    <t>Chamber, Sluice Valve Chamber (Mains 300mm Diameter or Less), depth to invert exceeding 1 metre but not exceeding 2 metres, Heavy duty cover and frame stamped "SV" Class D400 (to suit 445x280mm ope), (Irish Water STD-W-15)</t>
  </si>
  <si>
    <t>2700/83</t>
  </si>
  <si>
    <t>Chamber, Sluice Valve Chamber (Mains 300mm Diameter or Less), depth to invert exceeding 1 metre but not exceeding 2 metres, Heavy duty cover and frame stamped "SV" Class D400 (to suit 445x280mm ope), (Irish Water STD-W-15), At the junction of Watermain 2001.001 &amp; 2001.002</t>
  </si>
  <si>
    <t>2700/84</t>
  </si>
  <si>
    <t>Chamber, Off-line hydrant Chamber, depths to invert exceeding 1 metre but not exceeding 2 metres, Heavy duty cover and frame stamped "FH" Class D400 to suit 445x280 ope, as per Irish Water STD-W-17</t>
  </si>
  <si>
    <t>2700/85</t>
  </si>
  <si>
    <t>Chamber, Electromagnetic Meter Chamber, Depths to invert exceeding 1 metre but not exceeding 2 metres, Heavy duty cover and frame, stamped "Me" Class D400 to IS EN 124 (to suit 750 sq. OPE), as per  Irish Water STD-W-26</t>
  </si>
  <si>
    <t>2700/86</t>
  </si>
  <si>
    <t>Chamber, Scour Valve Chamber (Mains 300mm Diameter or Less), depth to invert exceeding 1 metre but not exceeding 2 metres, Heavy duty cover and frame stamped "ScV" Class D400 (to suit 445x280mm ope), (Irish Water STD-W-30A)</t>
  </si>
  <si>
    <t>2700/87</t>
  </si>
  <si>
    <t>Chamber, Washout Hydrant Chamber (Mains 300mm Diameter or Less), depth to invert exceeding 1 metre but not exceeding 2 metres, Heavy duty cover and frame stamped "WO" Class D400 (to suit 445x280mm ope), (Irish Water STD-W-30A)</t>
  </si>
  <si>
    <t>2700/88</t>
  </si>
  <si>
    <t>Chamber, Off-line Air Valve Chamber (Mains 300mm Diameter or Less), depth to invert exceeding 1 metre but not exceeding 2 metres, Heavy duty cover and frame stamped "WO" Class D400 (to suit 445x280mm ope), (Irish Water STD-W-23)</t>
  </si>
  <si>
    <t>2700/89</t>
  </si>
  <si>
    <r>
      <t>Chamber, Scour Valve Chamber Foul Rising Main (</t>
    </r>
    <r>
      <rPr>
        <sz val="8"/>
        <rFont val="Aptos Narrow"/>
        <family val="2"/>
      </rPr>
      <t>≤</t>
    </r>
    <r>
      <rPr>
        <sz val="8"/>
        <rFont val="Arial"/>
        <family val="2"/>
      </rPr>
      <t>200mm Dia.) - IW-STD-WW-15,  Depth to invert exceeding 1 metres but not exceeding 2 metres, Heavy duty cover and frame - To comply to IS EN 124 &amp; BS 7903, Stamped "ScV", Class D400 (To suit min 600mm Sq.Open). All class D400 covers shall have minimum frame depth of 100-150mm</t>
    </r>
  </si>
  <si>
    <t>Flow Meter Kiosk</t>
  </si>
  <si>
    <t>2700/90</t>
  </si>
  <si>
    <r>
      <t>Electromagnetic Flow Meter Kiosk, 700mm</t>
    </r>
    <r>
      <rPr>
        <sz val="8"/>
        <rFont val="Aptos Narrow"/>
        <family val="2"/>
      </rPr>
      <t>×</t>
    </r>
    <r>
      <rPr>
        <sz val="8"/>
        <rFont val="Arial"/>
        <family val="2"/>
      </rPr>
      <t>300mm and 1020 high  PRV/PSV Control Kiosk connected to the Electromagnetic meter chamber by 2 No's 75mm min Dia. Duct, (IW-STD-W-36)</t>
    </r>
  </si>
  <si>
    <t>Marker Posts</t>
  </si>
  <si>
    <t>2700/91</t>
  </si>
  <si>
    <t>Marker Posts, Hydrant (Irish Water STD-W-27)</t>
  </si>
  <si>
    <t>2700/92</t>
  </si>
  <si>
    <t>Marker Posts, Sluice Valve (Irish Water STD-W-27)</t>
  </si>
  <si>
    <t>2700/93</t>
  </si>
  <si>
    <t>Marker Posts, Electromagnetic Meter (Irish Water STD-W-27)</t>
  </si>
  <si>
    <t>2700/94</t>
  </si>
  <si>
    <t>Marker Posts, Scour Valve (Irish Water STD-W-27)</t>
  </si>
  <si>
    <t>2700/95</t>
  </si>
  <si>
    <t>Marker Posts, Washout Hydrant (Irish Water STD-W-27)</t>
  </si>
  <si>
    <t>2700/96</t>
  </si>
  <si>
    <t>Marker Posts, Air Valve (Irish Water STD-W-27)</t>
  </si>
  <si>
    <t>2700/97</t>
  </si>
  <si>
    <t>Marker Posts, Scour Valve (Irish Water Wastewater STD-WW-36)</t>
  </si>
  <si>
    <t>Total for CC-RMP-02700 - Carried Forward to Section Summary</t>
  </si>
  <si>
    <t>CONSTRUCTION HEADING 01 - WATERMAINS, UTILITIES AND ACCOMMODATION WORKS</t>
  </si>
  <si>
    <t>CC-RMP-02700 - WATERMAINS, UTILITIES AND ACCOMMODATION WORKS</t>
  </si>
  <si>
    <t>SUMMARY FOR CC-RMP-02700 - WATERMAINS, UTILITIES AND ACCOMMODATION WORKS</t>
  </si>
  <si>
    <t>CC-RMP-02700</t>
  </si>
  <si>
    <t>TOTAL FOR CC-RMP-02700 
CARRIED FORWARD TO BILL PART 04 - WORKS FOR STATUTORY BODIES OR OTHER BODIES SUMMARY</t>
  </si>
  <si>
    <t>BILL PART 04 - WORKS FOR STATUARY BODIES OR OTHER BODIES SUMMARY</t>
  </si>
  <si>
    <t>TOTAL FOR BILL PART 04
CARRIED FORWARD TO BILL OF QUANTITIES GRAND SUMMARY</t>
  </si>
  <si>
    <t>BILL PART 05 - CCTV SURVEY OF ROAD DRAINAGE SYSTEMS</t>
  </si>
  <si>
    <t>CONSTRUCTION HEADING 01 - CCTV SURVEY OF ROAD DRAINAGE SYSTEMS</t>
  </si>
  <si>
    <t>CC-RMP-02900 - CCTV SURVEY OF ROAD DRAINAGE SYSTEMS</t>
  </si>
  <si>
    <t>CC-RMP-02900 CCTV Survey of Road Drainage Systems</t>
  </si>
  <si>
    <t>Pre Construction CCTV Survey of Road Drainage Systems</t>
  </si>
  <si>
    <t>2900/01</t>
  </si>
  <si>
    <t>Site establishment</t>
  </si>
  <si>
    <t>2900/02</t>
  </si>
  <si>
    <t>Setting up at survey points, setting up on pavement</t>
  </si>
  <si>
    <t>2900/03</t>
  </si>
  <si>
    <t>Setting up at survey points, setting up on verge not exceeding 3m from carriageway edge</t>
  </si>
  <si>
    <t>2900/04</t>
  </si>
  <si>
    <t>Provision of report</t>
  </si>
  <si>
    <t>2900/05</t>
  </si>
  <si>
    <t>Surveying of storm drains, depth to invert not exceeding 6 metres, diameters exceeding 475mm but not exceeding 900mm</t>
  </si>
  <si>
    <t>2900/06</t>
  </si>
  <si>
    <t>Surveying of foul sewer, depth to invert not exceeding 6 metres, diameters exceeding 125mm but not exceeding 475mm</t>
  </si>
  <si>
    <t>2900/07</t>
  </si>
  <si>
    <t>Surveying of gully connections, depth to invert not exceeding 6 metres, diameters exceeding 125mm but not exceeding 475mm</t>
  </si>
  <si>
    <t>Post Construction CCTV Survey of Road Drainage Systems</t>
  </si>
  <si>
    <t>2900/08</t>
  </si>
  <si>
    <t>2900/09</t>
  </si>
  <si>
    <t>2900/10</t>
  </si>
  <si>
    <t>2900/11</t>
  </si>
  <si>
    <t>2900/12</t>
  </si>
  <si>
    <t>Surveying of storm drains, depth to invert not exceeding 6 metres, diameters exceeding 125mm but not exceeding 475mm</t>
  </si>
  <si>
    <t>2900/13</t>
  </si>
  <si>
    <t>2900/14</t>
  </si>
  <si>
    <t>2900/15</t>
  </si>
  <si>
    <t>Total for CC-RMP-02900 - Carried Forward to Bill Part 05 Summary</t>
  </si>
  <si>
    <t>CC-RMP-02900 CCTV SURVEY OF ROAD DRAINAGE SYSTEMS</t>
  </si>
  <si>
    <t>CC-RMP-02900</t>
  </si>
  <si>
    <t>TOTAL FOR CC-RMP-02900 
CARRIED FORWARD TO CC-RMP-02900 - CCTV SURVEY OF ROAD DRAINAGE SYSTEMS</t>
  </si>
  <si>
    <r>
      <t>CC-RMP-02900</t>
    </r>
    <r>
      <rPr>
        <sz val="8"/>
        <color theme="1"/>
        <rFont val="Arial"/>
        <family val="2"/>
      </rPr>
      <t xml:space="preserve"> - CCTV SURVEY OF ROAD DRAINAGE SYSTEMS</t>
    </r>
  </si>
  <si>
    <t>TOTAL FOR BILL PART 05
CARRIED FORWARD TO BILL OF QUANTITIES GRAND SUMMARY</t>
  </si>
  <si>
    <t>BILL PART 06 - LANDSCAPING</t>
  </si>
  <si>
    <t>CONSTRUCTION HEADING 01 - LANDSCAPING</t>
  </si>
  <si>
    <t>CC-RMP-03000 - LANDSCAPING</t>
  </si>
  <si>
    <t>CC-RMP-03000 Landscaping</t>
  </si>
  <si>
    <t>Grass Mix</t>
  </si>
  <si>
    <t>3000/1</t>
  </si>
  <si>
    <t>Road Verge Grass Mix Department of Transport Grass Seed Mix to cover an area of Area: 13283m² as per Appendix 30/1 of the Works Specification as shown on drawings 229100548-MMD-3000-RE-DR-C-2001 to 2011</t>
  </si>
  <si>
    <t>3000/2</t>
  </si>
  <si>
    <t>Coastal Grass Mix Coastal Meadow Seed Mix to cover an area of 12483m² as per Appendix 30/1 of the Works Specification as shown on drawings 229100548-MMD-3000-RE-DR-C-2001 to 2011</t>
  </si>
  <si>
    <t>3000/3</t>
  </si>
  <si>
    <t>Wetland Wildflower Mix Department of Transport Grass Seed Mix to cover an area of 1855m² as per Appendix 30/1 of the Works Specification as shown on drawings 229100548-MMD-3000-RE-DR-C-2001 to 2011</t>
  </si>
  <si>
    <t>Landscaping</t>
  </si>
  <si>
    <t>3000/4</t>
  </si>
  <si>
    <t>Clustered Trees Semi-mature trees (6-7m) Scots Pine as per Appendix 30/1 of the Works Specification as shown on drawings 229100548-MMD-3000-RE-DR-C-2001 to 2011</t>
  </si>
  <si>
    <t>3000/5</t>
  </si>
  <si>
    <t>Individual Tree extra heavy standard tree (height 4m - 4.5m) Common Silver Birch as per Appendix 30/1 of the Works Specification as shown on drawings 229100548-MMD-3000-RE-DR-C-2001 to 2011</t>
  </si>
  <si>
    <t>3000/6</t>
  </si>
  <si>
    <t>Individual TreeExtra heavy standard tree (height 4m - 4.5m) Bird Cherry as per Appendix 30/1 of the Works Specification as shown on drawings 229100548-MMD-3000-RE-DR-C-2001 to 2011</t>
  </si>
  <si>
    <t>3000/7</t>
  </si>
  <si>
    <t>Individual Tree Extra heavy standard tree (height 4m - 4.5m) Rowan as per Appendix 30/1 of the Works Specification as shown on drawings 229100548-MMD-3000-RE-DR-C-2001 to 2011</t>
  </si>
  <si>
    <t>3000/8</t>
  </si>
  <si>
    <t>Low Canopy Woodland  (height 2.5m - 3m) Sessile Oak as per Appendix 30/1 of the Works Specification as shown on drawings 229100548-MMD-3000-RE-DR-C-2001 to 2011</t>
  </si>
  <si>
    <t>3000/9</t>
  </si>
  <si>
    <t>Low Canopy Woodland  (height 2.5m - 3m) Common Oak as per Appendix 30/1 of the Works Specification as shown on drawings 229100548-MMD-3000-RE-DR-C-2001 to 2011</t>
  </si>
  <si>
    <t>3000/10</t>
  </si>
  <si>
    <t>Low Canopy Woodland  (height 2.5m - 3m) Scots Pine as per Appendix 30/1 of the Works Specification as shown on drawings 229100548-MMD-3000-RE-DR-C-2001 to 2011</t>
  </si>
  <si>
    <t>3000/11</t>
  </si>
  <si>
    <t>Native Hedgerow Transplant/Seed Raised (height 0.8m - 1.0m) Common Hawthorn as per Appendix 30/1 of the Works Specification as shown on drawings 229100548-MMD-3000-RE-DR-C-2001 to 2011</t>
  </si>
  <si>
    <t>3000/12</t>
  </si>
  <si>
    <t>Native Hedgerow Transplant/Seed Raised (height 0.8m - 1.0m) Blackthorn as per Appendix 30/1 of the Works Specification as shown on drawings 229100548-MMD-3000-RE-DR-C-2001 to 2011</t>
  </si>
  <si>
    <t>3000/13</t>
  </si>
  <si>
    <t>Native Hedgerow Transplant/Seed Raised (height 0.8m - 1.0m) Common Holly as per Appendix 30/1 of the Works Specification as shown on drawings 229100548-MMD-3000-RE-DR-C-2001 to 2011</t>
  </si>
  <si>
    <t>3000/14</t>
  </si>
  <si>
    <t>Native Hedgerow Transplant/Seed Raised (height 0.4m - 0.6m) Common Hazel as per Appendix 30/1 of the Works Specification as shown on drawings 229100548-MMD-3000-RE-DR-C-2001 to 2011</t>
  </si>
  <si>
    <t>3000/15</t>
  </si>
  <si>
    <t>Native Hedgerow Transplant/Seed Raised (height 0.4m - 0.6m) Common Spindle Tree as per Appendix 30/1 of the Works Specification as shown on drawings 229100548-MMD-3000-RE-DR-C-2001 to 2011</t>
  </si>
  <si>
    <t>3000/16</t>
  </si>
  <si>
    <t>Native Hedgerow Transplant/Seed Raised (height 0.4m - 0.6m) Dog Rose as per Appendix 30/1 of the Works Specification as shown on drawings 229100548-MMD-3000-RE-DR-C-2001 to 2011</t>
  </si>
  <si>
    <t>3000/17</t>
  </si>
  <si>
    <t>Native Hedgerow Transplant/Seed Raised (height 0.4m - 0.6m) Blackberry as per Appendix 30/1 of the Works Specification as shown on drawings 229100548-MMD-3000-RE-DR-C-2001 to 2011</t>
  </si>
  <si>
    <t>3000/18</t>
  </si>
  <si>
    <t>Low Canopy Woodland Transplant/Seed Raised (height 0.8m - 1.0m) Common Alder as per Appendix 30/1 of the Works Specification as shown on drawings 229100548-MMD-3000-RE-DR-C-2001 to 2011</t>
  </si>
  <si>
    <t>3000/19</t>
  </si>
  <si>
    <t>Low Canopy Woodland Transplant/Seed Raised (height 0.8m - 1.0m) Downy Birch as per Appendix 30/1 of the Works Specification as shown on drawings 229100548-MMD-3000-RE-DR-C-2001 to 2011</t>
  </si>
  <si>
    <t>3000/20</t>
  </si>
  <si>
    <t>Low Canopy Woodland Transplant/Seed Raised (height 0.8m - 1.0m) Wild Cherry as per Appendix 30/1 of the Works Specification as shown on drawings 229100548-MMD-3000-RE-DR-C-2001 to 2011</t>
  </si>
  <si>
    <t>3000/21</t>
  </si>
  <si>
    <t>Low Canopy Woodland Transplant/Seed Raised (height 0.6m - 0.8m) Bird Cherry as per Appendix 30/1 of the Works Specification as shown on drawings 229100548-MMD-3000-RE-DR-C-2001 to 2011</t>
  </si>
  <si>
    <t>3000/22</t>
  </si>
  <si>
    <t>Low Canopy Woodland Transplant/Seed Raised (height 0.6m - 0.8m) Common Hazel as per Appendix 30/1 of the Works Specification as shown on drawings 229100548-MMD-3000-RE-DR-C-2001 to 2011</t>
  </si>
  <si>
    <t>3000/23</t>
  </si>
  <si>
    <t>Low Canopy Woodland (height 0.6m - 0.8m) Common Holly as per Appendix 30/1 of the Works Specification as shown on drawings 229100548-MMD-3000-RE-DR-C-2001 to 2011</t>
  </si>
  <si>
    <t>3000/24</t>
  </si>
  <si>
    <t>Low Canopy Woodland Transplant/Seed Raised (height 0.6m - 0.8m) Common Hawthorn as per Appendix 30/1 of the Works Specification as shown on drawings 229100548-MMD-3000-RE-DR-C-2001 to 2011</t>
  </si>
  <si>
    <t>3000/25</t>
  </si>
  <si>
    <t>Low Canopy Woodland (height 0.6m - 0.8m) Goat WIllow as per Appendix 30/1 of the Works Specification as shown on drawings 229100548-MMD-3000-RE-DR-C-2001 to 2011</t>
  </si>
  <si>
    <t>3000/26</t>
  </si>
  <si>
    <t>Low Canopy Woodland (height 0.6m - 0.8m) Purple Willow as per Appendix 30/1 of the Works Specification as shown on drawings 229100548-MMD-3000-RE-DR-C-2001 to 2011</t>
  </si>
  <si>
    <t>3000/27</t>
  </si>
  <si>
    <t>Low Canopy Woodland Transplant/Seed Raised (height 0.4m - 0.6m) Common Spindle Tree as per Appendix 30/1 of the Works Specification as shown on drawings 229100548-MMD-3000-RE-DR-C-2001 to 2011</t>
  </si>
  <si>
    <t>3000/28</t>
  </si>
  <si>
    <t>Low Canopy Woodland (height 0.4m - 0.6m) Dog Rose as per Appendix 30/1 of the Works Specification as shown on drawings 229100548-MMD-3000-RE-DR-C-2001 to 2011</t>
  </si>
  <si>
    <t>3000/29</t>
  </si>
  <si>
    <t>Low Canopy Woodland (height 0.4m - 0.6m) Blackberry as per Appendix 30/1 of the Works Specification as shown on drawings 229100548-MMD-3000-RE-DR-C-2001 to 2011</t>
  </si>
  <si>
    <t>3000/30</t>
  </si>
  <si>
    <t>Low Canopy Woodland Transplant/Seed Raised (height 0.4m - 0.6m) Blackthorn as per Appendix 30/1 of the Works Specification as shown on drawings 229100548-MMD-3000-RE-DR-C-2001 to 2011</t>
  </si>
  <si>
    <t>3000/31</t>
  </si>
  <si>
    <t>Low Canopy Woodland Transplant/Seed Raised (height 0.4m - 0.6m) Eared Willow as per Appendix 30/1 of the Works Specification as shown on drawings 229100548-MMD-3000-RE-DR-C-2001 to 2011</t>
  </si>
  <si>
    <t>Preparation and Implementation of maintenance programme for Landscaping</t>
  </si>
  <si>
    <t>3000/32</t>
  </si>
  <si>
    <t>Preparation and Implementation of maintenance programme for Landscaping as per Appendix 30/1 of the Works Specification</t>
  </si>
  <si>
    <t>Total for CC-RMP-03000 - Carried Forward to Bill Part 06 Summary</t>
  </si>
  <si>
    <t>TOTAL FOR CC-RMP-03000 
CARRIED FORWARD TO CC-RMP-03000 - LANDSCAPING SUMMARY</t>
  </si>
  <si>
    <t>CONSTRUCTION HEADING 01 - LANDSCPAING</t>
  </si>
  <si>
    <t>TOTAL FOR BILL PART 06 
CARRIED FORWARD TO BILL OF QUANTITIES GRAND SUMMARY</t>
  </si>
  <si>
    <t>N25 Rosslare Europort Access Road Scheme</t>
  </si>
  <si>
    <t>BILL OF QUANTITIES GRAND SUMMARY</t>
  </si>
  <si>
    <t>DIVISION</t>
  </si>
  <si>
    <t>Amount</t>
  </si>
  <si>
    <t>PART 01 – PRELIMINARIES</t>
  </si>
  <si>
    <t>PART 02 – ROADWORKS</t>
  </si>
  <si>
    <t>PART 03 – STRUCTURES</t>
  </si>
  <si>
    <t>PART 04 – WORKS FOR STATUARY BODIES OR OTHER BODIES</t>
  </si>
  <si>
    <t>PART 05 – CCTV SURVEY OF ROAD DRAINAGE SYSTEMS</t>
  </si>
  <si>
    <t>PART 06 – LANDSCAPING</t>
  </si>
  <si>
    <t>TOTAL TO TENDER AND SCHEDULE (excluding VAT)</t>
  </si>
  <si>
    <t>Add V.A.T. @ 13.5%</t>
  </si>
  <si>
    <t>TENDER TOTAL (including VAT)</t>
  </si>
  <si>
    <t>Signature:</t>
  </si>
  <si>
    <t>Tenderer's Name and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</si>
</sst>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quot;£&quot;* #,##0.00_);_(&quot;£&quot;* \(#,##0.00\);_(&quot;£&quot;* &quot;-&quot;??_);_(@_)"/>
    <numFmt numFmtId="166" formatCode="_-[$€-2]\ * #,##0.00_-;\-[$€-2]\ * #,##0.00_-;_-[$€-2]\ * &quot;-&quot;??_-;_-@_-"/>
    <numFmt numFmtId="167" formatCode="0.0"/>
    <numFmt numFmtId="168" formatCode="&quot;600/&quot;#"/>
    <numFmt numFmtId="169" formatCode="0.000"/>
    <numFmt numFmtId="170" formatCode="0.0000"/>
  </numFmts>
  <fonts count="63" x14ac:knownFonts="1">
    <font>
      <sz val="11"/>
      <color theme="1"/>
      <name val="Calibri"/>
      <family val="2"/>
      <scheme val="minor"/>
    </font>
    <font>
      <sz val="11"/>
      <color theme="1"/>
      <name val="Arial"/>
      <family val="2"/>
    </font>
    <font>
      <sz val="8"/>
      <color theme="1"/>
      <name val="Arial"/>
      <family val="2"/>
    </font>
    <font>
      <b/>
      <sz val="8"/>
      <color theme="1"/>
      <name val="Arial"/>
      <family val="2"/>
    </font>
    <font>
      <b/>
      <sz val="8"/>
      <color rgb="FF000000"/>
      <name val="Arial"/>
      <family val="2"/>
    </font>
    <font>
      <b/>
      <sz val="12"/>
      <color theme="1"/>
      <name val="Calibri"/>
      <family val="2"/>
      <scheme val="minor"/>
    </font>
    <font>
      <sz val="8"/>
      <name val="Arial"/>
      <family val="2"/>
    </font>
    <font>
      <b/>
      <sz val="10"/>
      <color rgb="FF000000"/>
      <name val="Arial"/>
      <family val="2"/>
    </font>
    <font>
      <b/>
      <sz val="10"/>
      <color theme="1"/>
      <name val="Arial"/>
      <family val="2"/>
    </font>
    <font>
      <b/>
      <sz val="11"/>
      <color theme="1"/>
      <name val="Calibri"/>
      <family val="2"/>
      <scheme val="minor"/>
    </font>
    <font>
      <sz val="10"/>
      <color theme="1"/>
      <name val="Arial"/>
      <family val="2"/>
    </font>
    <font>
      <b/>
      <sz val="12"/>
      <color theme="1"/>
      <name val="Arial"/>
      <family val="2"/>
    </font>
    <font>
      <b/>
      <sz val="11"/>
      <color theme="1"/>
      <name val="Arial"/>
      <family val="2"/>
    </font>
    <font>
      <b/>
      <sz val="8"/>
      <name val="Arial"/>
      <family val="2"/>
    </font>
    <font>
      <b/>
      <sz val="12"/>
      <name val="Calibri"/>
      <family val="2"/>
      <scheme val="minor"/>
    </font>
    <font>
      <sz val="12"/>
      <color theme="1"/>
      <name val="Arial"/>
      <family val="2"/>
    </font>
    <font>
      <sz val="11"/>
      <color theme="1"/>
      <name val="Calibri"/>
      <family val="2"/>
      <scheme val="minor"/>
    </font>
    <font>
      <sz val="8"/>
      <color theme="1"/>
      <name val="Calibri"/>
      <family val="2"/>
      <scheme val="minor"/>
    </font>
    <font>
      <sz val="9"/>
      <color theme="1"/>
      <name val="Calibri"/>
      <family val="2"/>
      <scheme val="minor"/>
    </font>
    <font>
      <sz val="8"/>
      <name val="Calibri"/>
      <family val="2"/>
      <scheme val="minor"/>
    </font>
    <font>
      <sz val="7"/>
      <name val="Times New Roman"/>
      <family val="1"/>
    </font>
    <font>
      <sz val="11"/>
      <name val="Calibri"/>
      <family val="2"/>
      <scheme val="minor"/>
    </font>
    <font>
      <vertAlign val="superscript"/>
      <sz val="8"/>
      <name val="Arial"/>
      <family val="2"/>
    </font>
    <font>
      <b/>
      <sz val="10"/>
      <name val="Arial"/>
      <family val="2"/>
    </font>
    <font>
      <b/>
      <sz val="11"/>
      <name val="Calibri"/>
      <family val="2"/>
      <scheme val="minor"/>
    </font>
    <font>
      <strike/>
      <sz val="8"/>
      <name val="Arial"/>
      <family val="2"/>
    </font>
    <font>
      <strike/>
      <sz val="11"/>
      <name val="Calibri"/>
      <family val="2"/>
      <scheme val="minor"/>
    </font>
    <font>
      <sz val="8.25"/>
      <name val="Microsoft Sans Serif"/>
      <family val="2"/>
    </font>
    <font>
      <sz val="7"/>
      <color rgb="FF000000"/>
      <name val="Times New Roman"/>
      <family val="1"/>
    </font>
    <font>
      <sz val="8"/>
      <color rgb="FF000000"/>
      <name val="Arial"/>
      <family val="2"/>
    </font>
    <font>
      <sz val="11"/>
      <color rgb="FFFF0000"/>
      <name val="Calibri"/>
      <family val="2"/>
      <scheme val="minor"/>
    </font>
    <font>
      <u/>
      <sz val="11"/>
      <color theme="10"/>
      <name val="Calibri"/>
      <family val="2"/>
      <scheme val="minor"/>
    </font>
    <font>
      <u/>
      <sz val="9"/>
      <color theme="10"/>
      <name val="Calibri"/>
      <family val="2"/>
      <scheme val="minor"/>
    </font>
    <font>
      <sz val="9"/>
      <color rgb="FF0070C0"/>
      <name val="Calibri"/>
      <family val="2"/>
      <scheme val="minor"/>
    </font>
    <font>
      <sz val="9"/>
      <name val="Calibri"/>
      <family val="2"/>
      <scheme val="minor"/>
    </font>
    <font>
      <b/>
      <sz val="9"/>
      <color theme="1"/>
      <name val="Calibri"/>
      <family val="2"/>
      <scheme val="minor"/>
    </font>
    <font>
      <b/>
      <sz val="9"/>
      <name val="Calibri"/>
      <family val="2"/>
      <scheme val="minor"/>
    </font>
    <font>
      <sz val="8"/>
      <name val="Calibri"/>
      <family val="2"/>
    </font>
    <font>
      <sz val="9.6"/>
      <name val="Arial"/>
      <family val="2"/>
    </font>
    <font>
      <sz val="9"/>
      <color rgb="FFFF0000"/>
      <name val="Calibri"/>
      <family val="2"/>
      <scheme val="minor"/>
    </font>
    <font>
      <vertAlign val="superscript"/>
      <sz val="8"/>
      <color theme="1"/>
      <name val="Arial"/>
      <family val="2"/>
    </font>
    <font>
      <vertAlign val="superscript"/>
      <sz val="11"/>
      <color rgb="FF000000"/>
      <name val="Calibri"/>
      <family val="2"/>
      <scheme val="minor"/>
    </font>
    <font>
      <sz val="11"/>
      <color rgb="FF000000"/>
      <name val="Calibri"/>
      <family val="2"/>
      <scheme val="minor"/>
    </font>
    <font>
      <sz val="8"/>
      <name val="Aptos Narrow"/>
      <family val="2"/>
    </font>
    <font>
      <sz val="9"/>
      <color rgb="FF92D050"/>
      <name val="Calibri"/>
      <family val="2"/>
      <scheme val="minor"/>
    </font>
    <font>
      <sz val="9"/>
      <color rgb="FFFFC000"/>
      <name val="Calibri"/>
      <family val="2"/>
      <scheme val="minor"/>
    </font>
    <font>
      <sz val="9"/>
      <color rgb="FFCCCCFF"/>
      <name val="Calibri"/>
      <family val="2"/>
      <scheme val="minor"/>
    </font>
    <font>
      <sz val="11"/>
      <color rgb="FF0070C0"/>
      <name val="Calibri"/>
      <family val="2"/>
      <scheme val="minor"/>
    </font>
    <font>
      <sz val="11"/>
      <color rgb="FF00B050"/>
      <name val="Calibri"/>
      <family val="2"/>
      <scheme val="minor"/>
    </font>
    <font>
      <sz val="9"/>
      <color theme="6" tint="0.59999389629810485"/>
      <name val="Calibri"/>
      <family val="2"/>
      <scheme val="minor"/>
    </font>
    <font>
      <sz val="9"/>
      <color theme="8" tint="0.59999389629810485"/>
      <name val="Calibri"/>
      <family val="2"/>
      <scheme val="minor"/>
    </font>
    <font>
      <sz val="9"/>
      <color theme="0"/>
      <name val="Calibri"/>
      <family val="2"/>
      <scheme val="minor"/>
    </font>
    <font>
      <sz val="8"/>
      <color rgb="FFCCCCFF"/>
      <name val="Arial"/>
      <family val="2"/>
    </font>
    <font>
      <sz val="8"/>
      <color rgb="FFFF0000"/>
      <name val="Arial"/>
      <family val="2"/>
    </font>
    <font>
      <sz val="9"/>
      <color rgb="FFFFCCFF"/>
      <name val="Calibri"/>
      <family val="2"/>
      <scheme val="minor"/>
    </font>
    <font>
      <sz val="11"/>
      <color theme="6" tint="0.59999389629810485"/>
      <name val="Calibri"/>
      <family val="2"/>
      <scheme val="minor"/>
    </font>
    <font>
      <sz val="9"/>
      <color theme="9"/>
      <name val="Calibri"/>
      <family val="2"/>
      <scheme val="minor"/>
    </font>
    <font>
      <sz val="9"/>
      <color rgb="FF00FFFF"/>
      <name val="Calibri"/>
      <family val="2"/>
      <scheme val="minor"/>
    </font>
    <font>
      <sz val="10"/>
      <color theme="6" tint="0.59999389629810485"/>
      <name val="Calibri"/>
      <family val="2"/>
      <scheme val="minor"/>
    </font>
    <font>
      <sz val="9"/>
      <color theme="4" tint="0.79998168889431442"/>
      <name val="Calibri"/>
      <family val="2"/>
      <scheme val="minor"/>
    </font>
    <font>
      <sz val="8"/>
      <color theme="1"/>
      <name val="Aptos Narrow"/>
      <family val="2"/>
    </font>
    <font>
      <sz val="8"/>
      <color theme="1"/>
      <name val="Calibri"/>
      <family val="2"/>
    </font>
    <font>
      <sz val="7.2"/>
      <color theme="1"/>
      <name val="Arial"/>
      <family val="2"/>
    </font>
  </fonts>
  <fills count="10">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2" tint="-9.9978637043366805E-2"/>
        <bgColor indexed="64"/>
      </patternFill>
    </fill>
  </fills>
  <borders count="20">
    <border>
      <left/>
      <right/>
      <top/>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auto="1"/>
      </bottom>
      <diagonal/>
    </border>
    <border>
      <left/>
      <right style="medium">
        <color indexed="64"/>
      </right>
      <top/>
      <bottom/>
      <diagonal/>
    </border>
    <border>
      <left/>
      <right style="medium">
        <color indexed="64"/>
      </right>
      <top/>
      <bottom style="medium">
        <color rgb="FF000000"/>
      </bottom>
      <diagonal/>
    </border>
    <border>
      <left/>
      <right style="medium">
        <color rgb="FF000000"/>
      </right>
      <top/>
      <bottom/>
      <diagonal/>
    </border>
  </borders>
  <cellStyleXfs count="6">
    <xf numFmtId="0" fontId="0" fillId="0" borderId="0"/>
    <xf numFmtId="164" fontId="16" fillId="0" borderId="0" applyFont="0" applyFill="0" applyBorder="0" applyAlignment="0" applyProtection="0"/>
    <xf numFmtId="165" fontId="16" fillId="0" borderId="0" applyFont="0" applyFill="0" applyBorder="0" applyAlignment="0" applyProtection="0"/>
    <xf numFmtId="0" fontId="27" fillId="0" borderId="0">
      <protection locked="0"/>
    </xf>
    <xf numFmtId="9" fontId="16" fillId="0" borderId="0" applyFont="0" applyFill="0" applyBorder="0" applyAlignment="0" applyProtection="0"/>
    <xf numFmtId="0" fontId="31" fillId="0" borderId="0" applyNumberFormat="0" applyFill="0" applyBorder="0" applyAlignment="0" applyProtection="0"/>
  </cellStyleXfs>
  <cellXfs count="368">
    <xf numFmtId="0" fontId="0" fillId="0" borderId="0" xfId="0"/>
    <xf numFmtId="0" fontId="2" fillId="0" borderId="0" xfId="0" applyFont="1"/>
    <xf numFmtId="0" fontId="0" fillId="0" borderId="0" xfId="0" applyAlignment="1">
      <alignment horizontal="left"/>
    </xf>
    <xf numFmtId="0" fontId="0" fillId="0" borderId="16"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166" fontId="17" fillId="0" borderId="0" xfId="0" applyNumberFormat="1" applyFont="1" applyAlignment="1">
      <alignment horizontal="center" vertical="center"/>
    </xf>
    <xf numFmtId="166" fontId="18" fillId="0" borderId="0" xfId="0" applyNumberFormat="1" applyFont="1" applyAlignment="1">
      <alignment vertical="center"/>
    </xf>
    <xf numFmtId="166" fontId="17" fillId="0" borderId="0" xfId="2" applyNumberFormat="1" applyFont="1" applyAlignment="1">
      <alignment horizontal="center" vertical="center"/>
    </xf>
    <xf numFmtId="166" fontId="0" fillId="0" borderId="0" xfId="0" applyNumberFormat="1"/>
    <xf numFmtId="0" fontId="2" fillId="0" borderId="0" xfId="0" applyFont="1" applyAlignment="1">
      <alignment vertical="center" wrapText="1"/>
    </xf>
    <xf numFmtId="0" fontId="6" fillId="0" borderId="0" xfId="0" applyFont="1"/>
    <xf numFmtId="0" fontId="21" fillId="0" borderId="0" xfId="0" applyFont="1"/>
    <xf numFmtId="0" fontId="21" fillId="0" borderId="0" xfId="0" applyFont="1" applyAlignment="1">
      <alignment horizontal="center"/>
    </xf>
    <xf numFmtId="0" fontId="6" fillId="0" borderId="0" xfId="0" applyFont="1" applyAlignment="1">
      <alignment vertical="center" wrapText="1"/>
    </xf>
    <xf numFmtId="0" fontId="13" fillId="0" borderId="0" xfId="0" applyFont="1" applyAlignment="1">
      <alignment vertical="center" wrapText="1"/>
    </xf>
    <xf numFmtId="0" fontId="13" fillId="0" borderId="0" xfId="1" applyNumberFormat="1" applyFont="1" applyBorder="1" applyAlignment="1">
      <alignment horizontal="center" vertical="center" wrapText="1"/>
    </xf>
    <xf numFmtId="166" fontId="6" fillId="0" borderId="0" xfId="1" applyNumberFormat="1" applyFont="1" applyBorder="1" applyAlignment="1">
      <alignment horizontal="center" vertical="center" wrapText="1"/>
    </xf>
    <xf numFmtId="0" fontId="21" fillId="0" borderId="0" xfId="0" applyFont="1" applyAlignment="1">
      <alignment horizontal="center" vertical="center"/>
    </xf>
    <xf numFmtId="166" fontId="6" fillId="0" borderId="0" xfId="0" applyNumberFormat="1" applyFont="1" applyAlignment="1">
      <alignment vertical="center"/>
    </xf>
    <xf numFmtId="0" fontId="21" fillId="0" borderId="0" xfId="0" applyFont="1" applyAlignment="1">
      <alignment horizontal="left" vertical="center" wrapText="1"/>
    </xf>
    <xf numFmtId="0" fontId="13" fillId="2" borderId="7" xfId="0" applyFont="1" applyFill="1" applyBorder="1" applyAlignment="1">
      <alignment vertical="center" wrapText="1"/>
    </xf>
    <xf numFmtId="166" fontId="10" fillId="0" borderId="7" xfId="0" applyNumberFormat="1" applyFont="1" applyBorder="1" applyAlignment="1">
      <alignment vertical="center" wrapText="1"/>
    </xf>
    <xf numFmtId="0" fontId="8" fillId="0" borderId="7" xfId="0" applyFont="1" applyBorder="1" applyAlignment="1">
      <alignment vertical="center" wrapText="1"/>
    </xf>
    <xf numFmtId="1" fontId="21" fillId="0" borderId="0" xfId="0" applyNumberFormat="1" applyFont="1"/>
    <xf numFmtId="0" fontId="6" fillId="0" borderId="7" xfId="0" applyFont="1" applyBorder="1" applyAlignment="1">
      <alignment horizontal="center" vertical="center" wrapText="1"/>
    </xf>
    <xf numFmtId="166" fontId="6" fillId="0" borderId="7" xfId="0" applyNumberFormat="1" applyFont="1" applyBorder="1" applyAlignment="1">
      <alignment horizontal="center" vertical="center" wrapText="1"/>
    </xf>
    <xf numFmtId="0" fontId="6"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8" xfId="0" applyFont="1" applyBorder="1" applyAlignment="1">
      <alignment vertical="center" wrapText="1"/>
    </xf>
    <xf numFmtId="0" fontId="2" fillId="0" borderId="7" xfId="0" applyFont="1" applyBorder="1" applyAlignment="1">
      <alignment vertical="center" wrapText="1"/>
    </xf>
    <xf numFmtId="0" fontId="21" fillId="0" borderId="0" xfId="0" applyFont="1" applyAlignment="1">
      <alignment wrapText="1"/>
    </xf>
    <xf numFmtId="0" fontId="3" fillId="0" borderId="0" xfId="0" applyFont="1" applyAlignment="1">
      <alignment vertical="center" wrapText="1"/>
    </xf>
    <xf numFmtId="166" fontId="6" fillId="0" borderId="0" xfId="0" applyNumberFormat="1" applyFont="1" applyAlignment="1">
      <alignment vertical="center" wrapText="1"/>
    </xf>
    <xf numFmtId="0" fontId="3" fillId="0" borderId="10" xfId="0" applyFont="1" applyBorder="1" applyAlignment="1">
      <alignment vertical="center" wrapText="1"/>
    </xf>
    <xf numFmtId="1" fontId="6" fillId="0" borderId="7" xfId="0" applyNumberFormat="1" applyFont="1" applyBorder="1" applyAlignment="1">
      <alignment horizontal="center" vertical="center" wrapText="1"/>
    </xf>
    <xf numFmtId="0" fontId="9" fillId="0" borderId="0" xfId="0" applyFont="1" applyAlignment="1">
      <alignment horizontal="left" vertical="center"/>
    </xf>
    <xf numFmtId="0" fontId="3" fillId="2" borderId="7" xfId="0" applyFont="1" applyFill="1" applyBorder="1" applyAlignment="1">
      <alignment vertical="center" wrapText="1"/>
    </xf>
    <xf numFmtId="0" fontId="3" fillId="2" borderId="7" xfId="0" applyFont="1" applyFill="1" applyBorder="1" applyAlignment="1">
      <alignment horizontal="center" vertical="center" wrapText="1"/>
    </xf>
    <xf numFmtId="0" fontId="2" fillId="4" borderId="7" xfId="0" applyFont="1" applyFill="1" applyBorder="1" applyAlignment="1">
      <alignment horizontal="left" vertical="center"/>
    </xf>
    <xf numFmtId="0" fontId="6" fillId="0" borderId="7" xfId="0" applyFont="1" applyBorder="1" applyAlignment="1">
      <alignment horizontal="center" vertical="center"/>
    </xf>
    <xf numFmtId="0" fontId="2" fillId="0" borderId="7" xfId="0" applyFont="1" applyBorder="1"/>
    <xf numFmtId="0" fontId="2" fillId="4" borderId="7" xfId="0" applyFont="1" applyFill="1" applyBorder="1" applyAlignment="1">
      <alignment vertical="center"/>
    </xf>
    <xf numFmtId="0" fontId="6" fillId="4" borderId="7" xfId="0" applyFont="1" applyFill="1" applyBorder="1" applyAlignment="1">
      <alignment vertical="center"/>
    </xf>
    <xf numFmtId="0" fontId="2" fillId="0" borderId="7" xfId="0" applyFont="1" applyBorder="1" applyAlignment="1">
      <alignment horizontal="center" vertical="center"/>
    </xf>
    <xf numFmtId="0" fontId="3" fillId="0" borderId="7" xfId="0" applyFont="1" applyBorder="1" applyAlignment="1">
      <alignment vertical="center"/>
    </xf>
    <xf numFmtId="0" fontId="2" fillId="0" borderId="7" xfId="0" applyFont="1" applyBorder="1" applyAlignment="1">
      <alignment horizontal="left" vertical="center" wrapText="1"/>
    </xf>
    <xf numFmtId="0" fontId="3" fillId="0" borderId="7" xfId="0" applyFont="1" applyBorder="1" applyAlignment="1">
      <alignment vertical="center" wrapText="1"/>
    </xf>
    <xf numFmtId="0" fontId="6" fillId="4" borderId="7" xfId="0" applyFont="1" applyFill="1" applyBorder="1" applyAlignment="1">
      <alignment horizontal="left" vertical="center"/>
    </xf>
    <xf numFmtId="0" fontId="2" fillId="0" borderId="7" xfId="0" applyFont="1" applyBorder="1" applyAlignment="1">
      <alignment horizontal="left" vertical="center"/>
    </xf>
    <xf numFmtId="166" fontId="13" fillId="0" borderId="0" xfId="0" applyNumberFormat="1" applyFont="1" applyAlignment="1">
      <alignment vertical="center" wrapText="1"/>
    </xf>
    <xf numFmtId="2" fontId="13" fillId="0" borderId="7" xfId="0" applyNumberFormat="1" applyFont="1" applyBorder="1" applyAlignment="1">
      <alignment vertical="center" wrapText="1"/>
    </xf>
    <xf numFmtId="0" fontId="0" fillId="0" borderId="7" xfId="0" applyBorder="1" applyAlignment="1">
      <alignment horizontal="center" vertical="center"/>
    </xf>
    <xf numFmtId="0" fontId="0" fillId="0" borderId="7" xfId="0" applyBorder="1" applyAlignment="1">
      <alignment horizontal="left" vertical="top" wrapText="1"/>
    </xf>
    <xf numFmtId="0" fontId="2" fillId="0" borderId="1"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66" fontId="3" fillId="0" borderId="7" xfId="0" applyNumberFormat="1" applyFont="1" applyBorder="1" applyAlignment="1">
      <alignment vertical="center" wrapText="1"/>
    </xf>
    <xf numFmtId="166" fontId="2" fillId="0" borderId="6" xfId="0" applyNumberFormat="1" applyFont="1" applyBorder="1" applyAlignment="1">
      <alignment vertical="center" wrapText="1"/>
    </xf>
    <xf numFmtId="166" fontId="2" fillId="0" borderId="3" xfId="0" applyNumberFormat="1" applyFont="1" applyBorder="1" applyAlignment="1">
      <alignment vertical="center" wrapText="1"/>
    </xf>
    <xf numFmtId="0" fontId="0" fillId="0" borderId="4" xfId="0" applyBorder="1"/>
    <xf numFmtId="0" fontId="0" fillId="0" borderId="3" xfId="0" applyBorder="1"/>
    <xf numFmtId="166" fontId="2" fillId="0" borderId="0" xfId="0" applyNumberFormat="1" applyFont="1" applyAlignment="1">
      <alignment vertical="center" wrapText="1"/>
    </xf>
    <xf numFmtId="166" fontId="3" fillId="0" borderId="0" xfId="0" applyNumberFormat="1" applyFont="1" applyAlignment="1">
      <alignment vertical="center" wrapText="1"/>
    </xf>
    <xf numFmtId="0" fontId="5" fillId="0" borderId="0" xfId="0" applyFont="1"/>
    <xf numFmtId="0" fontId="4" fillId="0" borderId="7" xfId="0" applyFont="1" applyBorder="1" applyAlignment="1">
      <alignment vertical="center" wrapText="1"/>
    </xf>
    <xf numFmtId="0" fontId="2" fillId="0" borderId="14" xfId="0" applyFont="1" applyBorder="1" applyAlignment="1">
      <alignment vertical="center" wrapText="1"/>
    </xf>
    <xf numFmtId="166" fontId="0" fillId="0" borderId="3" xfId="0" applyNumberFormat="1" applyBorder="1"/>
    <xf numFmtId="0" fontId="2" fillId="0" borderId="3" xfId="0" applyFont="1" applyBorder="1" applyAlignment="1">
      <alignment vertical="center" wrapText="1"/>
    </xf>
    <xf numFmtId="0" fontId="3" fillId="0" borderId="4" xfId="0" applyFont="1" applyBorder="1" applyAlignment="1">
      <alignment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166" fontId="0" fillId="0" borderId="4" xfId="0" applyNumberFormat="1" applyBorder="1"/>
    <xf numFmtId="0" fontId="2" fillId="0" borderId="4" xfId="0" applyFont="1" applyBorder="1" applyAlignment="1">
      <alignment vertical="center" wrapText="1"/>
    </xf>
    <xf numFmtId="166" fontId="3" fillId="0" borderId="4" xfId="0" applyNumberFormat="1" applyFont="1" applyBorder="1" applyAlignment="1">
      <alignment vertical="center" wrapText="1"/>
    </xf>
    <xf numFmtId="0" fontId="4" fillId="0" borderId="8" xfId="0" applyFont="1" applyBorder="1" applyAlignment="1">
      <alignment vertical="center" wrapText="1"/>
    </xf>
    <xf numFmtId="0" fontId="3" fillId="0" borderId="1" xfId="0" applyFont="1" applyBorder="1" applyAlignment="1">
      <alignment vertical="center" wrapText="1"/>
    </xf>
    <xf numFmtId="166" fontId="3" fillId="0" borderId="4" xfId="2" applyNumberFormat="1" applyFont="1" applyBorder="1" applyAlignment="1">
      <alignment vertical="center" wrapText="1"/>
    </xf>
    <xf numFmtId="166" fontId="2" fillId="0" borderId="6" xfId="2" applyNumberFormat="1" applyFont="1" applyBorder="1" applyAlignment="1">
      <alignment vertical="center" wrapText="1"/>
    </xf>
    <xf numFmtId="2" fontId="2" fillId="0" borderId="7" xfId="0" applyNumberFormat="1" applyFont="1" applyBorder="1" applyAlignment="1">
      <alignment horizontal="center" vertical="center"/>
    </xf>
    <xf numFmtId="0" fontId="47" fillId="5" borderId="0" xfId="0" applyFont="1" applyFill="1" applyAlignment="1">
      <alignment horizontal="center" vertical="center"/>
    </xf>
    <xf numFmtId="0" fontId="14" fillId="0" borderId="0" xfId="0" applyFont="1"/>
    <xf numFmtId="0" fontId="13" fillId="0" borderId="8" xfId="0" applyFont="1" applyBorder="1" applyAlignment="1">
      <alignment vertical="center" wrapText="1"/>
    </xf>
    <xf numFmtId="166" fontId="3" fillId="0" borderId="7" xfId="0" applyNumberFormat="1" applyFont="1" applyBorder="1" applyAlignment="1">
      <alignment vertical="center"/>
    </xf>
    <xf numFmtId="0" fontId="4" fillId="0" borderId="10" xfId="0" applyFont="1" applyBorder="1" applyAlignment="1">
      <alignment vertical="center" wrapText="1"/>
    </xf>
    <xf numFmtId="0" fontId="4" fillId="0" borderId="0" xfId="0" applyFont="1" applyAlignment="1">
      <alignment vertical="center" wrapText="1"/>
    </xf>
    <xf numFmtId="166" fontId="17" fillId="0" borderId="0" xfId="0" applyNumberFormat="1" applyFont="1"/>
    <xf numFmtId="166" fontId="17" fillId="0" borderId="6" xfId="0" applyNumberFormat="1" applyFont="1" applyBorder="1"/>
    <xf numFmtId="166" fontId="3" fillId="0" borderId="3" xfId="0" applyNumberFormat="1" applyFont="1" applyBorder="1" applyAlignment="1">
      <alignment vertical="center" wrapText="1"/>
    </xf>
    <xf numFmtId="0" fontId="13" fillId="0" borderId="14" xfId="0" applyFont="1" applyBorder="1" applyAlignment="1">
      <alignment vertical="center" wrapText="1"/>
    </xf>
    <xf numFmtId="0" fontId="6" fillId="0" borderId="13" xfId="0" applyFont="1" applyBorder="1" applyAlignment="1">
      <alignment vertical="center" wrapText="1"/>
    </xf>
    <xf numFmtId="0" fontId="25" fillId="0" borderId="1"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vertical="center" wrapText="1"/>
    </xf>
    <xf numFmtId="166" fontId="26" fillId="0" borderId="0" xfId="0" applyNumberFormat="1" applyFont="1"/>
    <xf numFmtId="166" fontId="21" fillId="0" borderId="0" xfId="0" applyNumberFormat="1" applyFont="1"/>
    <xf numFmtId="0" fontId="3" fillId="0" borderId="6" xfId="0" applyFont="1" applyBorder="1" applyAlignment="1">
      <alignment vertical="center" wrapText="1"/>
    </xf>
    <xf numFmtId="2" fontId="6" fillId="0" borderId="7" xfId="0" applyNumberFormat="1" applyFont="1" applyBorder="1" applyAlignment="1">
      <alignment horizontal="center" vertical="center" wrapText="1"/>
    </xf>
    <xf numFmtId="10" fontId="34" fillId="0" borderId="0" xfId="4" applyNumberFormat="1" applyFont="1" applyFill="1" applyBorder="1" applyAlignment="1">
      <alignment horizontal="center" vertical="center"/>
    </xf>
    <xf numFmtId="2" fontId="2" fillId="0" borderId="7" xfId="0" applyNumberFormat="1" applyFont="1" applyBorder="1"/>
    <xf numFmtId="0" fontId="6" fillId="0" borderId="7" xfId="0" applyFont="1" applyBorder="1" applyAlignment="1">
      <alignment horizontal="left" vertical="center"/>
    </xf>
    <xf numFmtId="0" fontId="3" fillId="0" borderId="7" xfId="0" applyFont="1" applyBorder="1" applyAlignment="1">
      <alignment horizontal="left"/>
    </xf>
    <xf numFmtId="2" fontId="2" fillId="0" borderId="0" xfId="0" applyNumberFormat="1" applyFont="1" applyAlignment="1">
      <alignment horizontal="center" vertical="center"/>
    </xf>
    <xf numFmtId="0" fontId="13" fillId="0" borderId="10" xfId="0" applyFont="1" applyBorder="1" applyAlignment="1">
      <alignment vertical="center" wrapText="1"/>
    </xf>
    <xf numFmtId="0" fontId="3" fillId="0" borderId="5" xfId="0" applyFont="1" applyBorder="1" applyAlignment="1">
      <alignment horizontal="left" vertical="center" wrapText="1"/>
    </xf>
    <xf numFmtId="0" fontId="5" fillId="0" borderId="1" xfId="0" applyFont="1" applyBorder="1"/>
    <xf numFmtId="0" fontId="5" fillId="0" borderId="17" xfId="0" applyFont="1" applyBorder="1"/>
    <xf numFmtId="0" fontId="12" fillId="0" borderId="1" xfId="0" applyFont="1" applyBorder="1" applyAlignment="1">
      <alignment horizontal="left" vertical="center" wrapText="1"/>
    </xf>
    <xf numFmtId="0" fontId="0" fillId="0" borderId="0" xfId="0" applyAlignment="1">
      <alignment horizontal="left" vertical="center" wrapText="1"/>
    </xf>
    <xf numFmtId="0" fontId="8" fillId="0" borderId="17" xfId="0" applyFont="1" applyBorder="1" applyAlignment="1">
      <alignment horizontal="left" vertical="center" wrapText="1"/>
    </xf>
    <xf numFmtId="0" fontId="11" fillId="0" borderId="1" xfId="0" applyFont="1" applyBorder="1" applyAlignment="1">
      <alignment horizontal="left" vertical="center" wrapText="1"/>
    </xf>
    <xf numFmtId="0" fontId="0" fillId="0" borderId="17" xfId="0" applyBorder="1" applyAlignment="1">
      <alignment horizontal="left" vertical="center" wrapText="1"/>
    </xf>
    <xf numFmtId="0" fontId="15" fillId="0" borderId="1" xfId="0" applyFont="1" applyBorder="1" applyAlignment="1">
      <alignment horizontal="left" vertical="center" wrapText="1"/>
    </xf>
    <xf numFmtId="166" fontId="3" fillId="0" borderId="6" xfId="0" applyNumberFormat="1" applyFont="1" applyBorder="1" applyAlignment="1">
      <alignment vertical="center" wrapText="1"/>
    </xf>
    <xf numFmtId="166" fontId="2" fillId="0" borderId="3" xfId="2" applyNumberFormat="1" applyFont="1" applyBorder="1" applyAlignment="1">
      <alignment vertical="center" wrapText="1"/>
    </xf>
    <xf numFmtId="166" fontId="17" fillId="0" borderId="3" xfId="0" applyNumberFormat="1" applyFont="1" applyBorder="1"/>
    <xf numFmtId="0" fontId="21" fillId="0" borderId="7" xfId="0" applyFont="1" applyBorder="1" applyAlignment="1">
      <alignment wrapText="1"/>
    </xf>
    <xf numFmtId="166" fontId="6" fillId="0" borderId="6" xfId="0" applyNumberFormat="1" applyFont="1" applyBorder="1" applyAlignment="1">
      <alignment vertical="center" wrapText="1"/>
    </xf>
    <xf numFmtId="166" fontId="26" fillId="0" borderId="3" xfId="0" applyNumberFormat="1" applyFont="1" applyBorder="1"/>
    <xf numFmtId="166" fontId="21" fillId="0" borderId="3" xfId="0" applyNumberFormat="1" applyFont="1" applyBorder="1"/>
    <xf numFmtId="166" fontId="21" fillId="0" borderId="4" xfId="0" applyNumberFormat="1" applyFont="1" applyBorder="1"/>
    <xf numFmtId="166" fontId="13" fillId="0" borderId="4" xfId="0" applyNumberFormat="1" applyFont="1" applyBorder="1" applyAlignment="1">
      <alignment vertical="center" wrapText="1"/>
    </xf>
    <xf numFmtId="166" fontId="2" fillId="0" borderId="17" xfId="0" applyNumberFormat="1" applyFont="1" applyBorder="1" applyAlignment="1">
      <alignment vertical="center" wrapText="1"/>
    </xf>
    <xf numFmtId="0" fontId="3" fillId="0" borderId="13" xfId="0" applyFont="1" applyBorder="1" applyAlignment="1">
      <alignment vertical="center" wrapText="1"/>
    </xf>
    <xf numFmtId="166" fontId="6" fillId="0" borderId="17" xfId="0" applyNumberFormat="1" applyFont="1" applyBorder="1" applyAlignment="1">
      <alignment vertical="center" wrapText="1"/>
    </xf>
    <xf numFmtId="166" fontId="0" fillId="0" borderId="17" xfId="0" applyNumberFormat="1" applyBorder="1"/>
    <xf numFmtId="166" fontId="0" fillId="0" borderId="5" xfId="0" applyNumberFormat="1" applyBorder="1"/>
    <xf numFmtId="0" fontId="6" fillId="0" borderId="3" xfId="0" applyFont="1" applyBorder="1" applyAlignment="1">
      <alignment vertical="center" wrapText="1"/>
    </xf>
    <xf numFmtId="10" fontId="34" fillId="0" borderId="0" xfId="4" applyNumberFormat="1" applyFont="1" applyBorder="1"/>
    <xf numFmtId="166" fontId="6" fillId="0" borderId="7" xfId="0" applyNumberFormat="1" applyFont="1" applyBorder="1" applyAlignment="1">
      <alignment vertical="center" wrapText="1"/>
    </xf>
    <xf numFmtId="2" fontId="6" fillId="0" borderId="7" xfId="0" applyNumberFormat="1" applyFont="1" applyBorder="1" applyAlignment="1">
      <alignment vertical="center" wrapText="1"/>
    </xf>
    <xf numFmtId="0" fontId="6" fillId="0" borderId="7" xfId="0" applyFont="1" applyBorder="1" applyAlignment="1">
      <alignment horizontal="left" vertical="center" wrapText="1"/>
    </xf>
    <xf numFmtId="0" fontId="0" fillId="0" borderId="7" xfId="0" applyBorder="1" applyAlignment="1">
      <alignment horizontal="center" vertical="center" wrapText="1"/>
    </xf>
    <xf numFmtId="0" fontId="0" fillId="0" borderId="7" xfId="0" applyBorder="1" applyAlignment="1">
      <alignment horizontal="left" vertical="center" wrapText="1"/>
    </xf>
    <xf numFmtId="0" fontId="2" fillId="0" borderId="7" xfId="0" applyFont="1" applyBorder="1" applyAlignment="1">
      <alignment vertical="center"/>
    </xf>
    <xf numFmtId="1" fontId="2" fillId="0" borderId="7" xfId="0" applyNumberFormat="1" applyFont="1" applyBorder="1" applyAlignment="1">
      <alignment horizontal="center" vertical="center"/>
    </xf>
    <xf numFmtId="0" fontId="6" fillId="0" borderId="7" xfId="0" quotePrefix="1" applyFont="1" applyBorder="1" applyAlignment="1">
      <alignment horizontal="center" vertical="center"/>
    </xf>
    <xf numFmtId="167" fontId="6" fillId="0" borderId="7" xfId="0" applyNumberFormat="1" applyFont="1" applyBorder="1" applyAlignment="1">
      <alignment horizontal="center" vertical="center" wrapText="1"/>
    </xf>
    <xf numFmtId="166" fontId="6" fillId="0" borderId="18" xfId="0" applyNumberFormat="1" applyFont="1" applyBorder="1" applyAlignment="1">
      <alignment horizontal="left" vertical="center" wrapText="1"/>
    </xf>
    <xf numFmtId="0" fontId="0" fillId="0" borderId="0" xfId="0" applyAlignment="1">
      <alignment vertical="center"/>
    </xf>
    <xf numFmtId="0" fontId="3" fillId="2" borderId="7" xfId="0" applyFont="1" applyFill="1" applyBorder="1" applyAlignment="1">
      <alignment horizontal="left" vertical="center" wrapText="1"/>
    </xf>
    <xf numFmtId="0" fontId="0" fillId="0" borderId="0" xfId="0" applyAlignment="1">
      <alignment horizontal="left" vertical="center"/>
    </xf>
    <xf numFmtId="0" fontId="13" fillId="2" borderId="7" xfId="0" applyFont="1" applyFill="1" applyBorder="1" applyAlignment="1">
      <alignment horizontal="center" vertical="center" wrapText="1"/>
    </xf>
    <xf numFmtId="166" fontId="6" fillId="0" borderId="7" xfId="0" applyNumberFormat="1" applyFont="1" applyBorder="1" applyAlignment="1">
      <alignment horizontal="left" vertical="center" wrapText="1"/>
    </xf>
    <xf numFmtId="3" fontId="6" fillId="0" borderId="7" xfId="0" applyNumberFormat="1" applyFont="1" applyBorder="1" applyAlignment="1">
      <alignment horizontal="center" vertical="center" wrapText="1"/>
    </xf>
    <xf numFmtId="168" fontId="6" fillId="0" borderId="7" xfId="0" applyNumberFormat="1" applyFont="1" applyBorder="1" applyAlignment="1">
      <alignment horizontal="center" vertical="center" wrapText="1"/>
    </xf>
    <xf numFmtId="167" fontId="2" fillId="0" borderId="7" xfId="0" applyNumberFormat="1" applyFont="1" applyBorder="1" applyAlignment="1">
      <alignment horizontal="center" vertical="center" wrapText="1"/>
    </xf>
    <xf numFmtId="0" fontId="13" fillId="2" borderId="7" xfId="0" applyFont="1" applyFill="1" applyBorder="1" applyAlignment="1">
      <alignment wrapText="1"/>
    </xf>
    <xf numFmtId="1" fontId="13" fillId="2" borderId="7" xfId="0" applyNumberFormat="1" applyFont="1" applyFill="1" applyBorder="1" applyAlignment="1">
      <alignment horizontal="center" vertical="center" wrapText="1"/>
    </xf>
    <xf numFmtId="0" fontId="20" fillId="0" borderId="7" xfId="0" applyFont="1" applyBorder="1" applyAlignment="1">
      <alignment horizontal="center" vertical="center" wrapText="1"/>
    </xf>
    <xf numFmtId="0" fontId="28" fillId="0" borderId="7" xfId="0" applyFont="1" applyBorder="1" applyAlignment="1">
      <alignment horizontal="center" vertical="center" wrapText="1"/>
    </xf>
    <xf numFmtId="2" fontId="0" fillId="0" borderId="7" xfId="0" applyNumberFormat="1" applyBorder="1" applyAlignment="1">
      <alignment horizontal="center" vertical="center"/>
    </xf>
    <xf numFmtId="0" fontId="13" fillId="2" borderId="7" xfId="0" applyFont="1" applyFill="1" applyBorder="1" applyAlignment="1">
      <alignment horizontal="left" vertical="center" wrapText="1"/>
    </xf>
    <xf numFmtId="2" fontId="0" fillId="0" borderId="7" xfId="0" applyNumberFormat="1" applyBorder="1" applyAlignment="1">
      <alignment horizontal="center" vertical="center" wrapText="1"/>
    </xf>
    <xf numFmtId="0" fontId="21" fillId="0" borderId="7" xfId="0" applyFont="1" applyBorder="1" applyAlignment="1">
      <alignment horizontal="left" vertical="center" wrapText="1"/>
    </xf>
    <xf numFmtId="0" fontId="42" fillId="0" borderId="7" xfId="0" applyFont="1" applyBorder="1" applyAlignment="1">
      <alignment horizontal="left" vertical="center" wrapText="1"/>
    </xf>
    <xf numFmtId="0" fontId="21" fillId="0" borderId="7" xfId="0" applyFont="1" applyBorder="1" applyAlignment="1">
      <alignment horizontal="center" vertical="center" wrapText="1"/>
    </xf>
    <xf numFmtId="0" fontId="42" fillId="0" borderId="7" xfId="0" applyFont="1" applyBorder="1" applyAlignment="1">
      <alignment horizontal="left" vertical="top" wrapText="1"/>
    </xf>
    <xf numFmtId="0" fontId="2" fillId="0" borderId="7" xfId="0" applyFont="1" applyBorder="1" applyAlignment="1">
      <alignment horizontal="left"/>
    </xf>
    <xf numFmtId="0" fontId="29" fillId="0" borderId="7" xfId="0" applyFont="1" applyBorder="1" applyAlignment="1">
      <alignment vertical="center" wrapText="1"/>
    </xf>
    <xf numFmtId="0" fontId="34" fillId="0" borderId="0" xfId="4" applyNumberFormat="1" applyFont="1" applyBorder="1"/>
    <xf numFmtId="0" fontId="34" fillId="0" borderId="0" xfId="4" applyNumberFormat="1" applyFont="1" applyFill="1" applyBorder="1" applyAlignment="1">
      <alignment horizontal="center" vertical="center"/>
    </xf>
    <xf numFmtId="10" fontId="34" fillId="0" borderId="0" xfId="4" applyNumberFormat="1" applyFont="1" applyFill="1" applyBorder="1"/>
    <xf numFmtId="0" fontId="34" fillId="0" borderId="0" xfId="4" applyNumberFormat="1" applyFont="1" applyFill="1" applyBorder="1"/>
    <xf numFmtId="10" fontId="18" fillId="0" borderId="0" xfId="4" applyNumberFormat="1" applyFont="1" applyFill="1" applyBorder="1" applyAlignment="1">
      <alignment horizontal="center" vertical="center"/>
    </xf>
    <xf numFmtId="0" fontId="18" fillId="0" borderId="0" xfId="4" applyNumberFormat="1" applyFont="1" applyFill="1" applyBorder="1" applyAlignment="1">
      <alignment horizontal="center" vertical="center"/>
    </xf>
    <xf numFmtId="0" fontId="0" fillId="0" borderId="0" xfId="0" applyAlignment="1">
      <alignment horizontal="center"/>
    </xf>
    <xf numFmtId="0" fontId="2" fillId="0" borderId="19" xfId="0" applyFont="1" applyBorder="1" applyAlignment="1">
      <alignment vertical="center" wrapText="1"/>
    </xf>
    <xf numFmtId="0" fontId="2" fillId="0" borderId="0" xfId="0" applyFont="1" applyAlignment="1">
      <alignment horizontal="left" vertical="center" wrapText="1"/>
    </xf>
    <xf numFmtId="166" fontId="2" fillId="0" borderId="7"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0" fontId="2" fillId="0" borderId="7" xfId="0" applyFont="1" applyBorder="1" applyAlignment="1">
      <alignment vertical="top" wrapText="1"/>
    </xf>
    <xf numFmtId="2" fontId="3" fillId="0" borderId="7" xfId="0" applyNumberFormat="1" applyFont="1" applyBorder="1" applyAlignment="1">
      <alignment vertical="center" wrapText="1"/>
    </xf>
    <xf numFmtId="0" fontId="3" fillId="9" borderId="7" xfId="0" applyFont="1" applyFill="1" applyBorder="1" applyAlignment="1">
      <alignment horizontal="center" vertical="center" wrapText="1"/>
    </xf>
    <xf numFmtId="0" fontId="3" fillId="9" borderId="7" xfId="0" applyFont="1" applyFill="1" applyBorder="1" applyAlignment="1">
      <alignment vertical="center" wrapText="1"/>
    </xf>
    <xf numFmtId="168" fontId="2" fillId="0" borderId="7" xfId="0" applyNumberFormat="1" applyFont="1" applyBorder="1" applyAlignment="1">
      <alignment horizontal="center" vertical="center" wrapText="1"/>
    </xf>
    <xf numFmtId="0" fontId="2" fillId="0" borderId="7" xfId="0" applyFont="1" applyBorder="1" applyAlignment="1">
      <alignment horizontal="left" vertical="top" wrapText="1"/>
    </xf>
    <xf numFmtId="0" fontId="5" fillId="0" borderId="0" xfId="0" applyFont="1" applyAlignment="1">
      <alignment horizontal="center"/>
    </xf>
    <xf numFmtId="0" fontId="14" fillId="0" borderId="0" xfId="0" applyFont="1" applyAlignment="1">
      <alignment horizontal="center"/>
    </xf>
    <xf numFmtId="0" fontId="13" fillId="2" borderId="8" xfId="0" applyFont="1" applyFill="1" applyBorder="1" applyAlignment="1">
      <alignment horizontal="center" vertical="center" wrapText="1"/>
    </xf>
    <xf numFmtId="166" fontId="6" fillId="0" borderId="8" xfId="0" applyNumberFormat="1" applyFont="1" applyBorder="1" applyAlignment="1">
      <alignment horizontal="left" vertical="center" wrapText="1"/>
    </xf>
    <xf numFmtId="166" fontId="6" fillId="0" borderId="8" xfId="0" applyNumberFormat="1" applyFont="1" applyBorder="1" applyAlignment="1">
      <alignment horizontal="center" vertical="center" wrapText="1"/>
    </xf>
    <xf numFmtId="166" fontId="6" fillId="3" borderId="8" xfId="0" applyNumberFormat="1" applyFont="1" applyFill="1" applyBorder="1" applyAlignment="1">
      <alignment horizontal="left" vertical="center" wrapText="1"/>
    </xf>
    <xf numFmtId="0" fontId="52" fillId="0" borderId="0" xfId="0" applyFont="1"/>
    <xf numFmtId="0" fontId="6" fillId="0" borderId="0" xfId="0" applyFont="1" applyAlignment="1">
      <alignment wrapText="1"/>
    </xf>
    <xf numFmtId="0" fontId="53" fillId="0" borderId="0" xfId="0" applyFont="1"/>
    <xf numFmtId="0" fontId="35" fillId="0" borderId="0" xfId="0" applyFont="1" applyAlignment="1">
      <alignment wrapText="1"/>
    </xf>
    <xf numFmtId="0" fontId="36" fillId="0" borderId="0" xfId="0" applyFont="1" applyAlignment="1">
      <alignment wrapText="1"/>
    </xf>
    <xf numFmtId="2" fontId="18" fillId="0" borderId="0" xfId="0" applyNumberFormat="1" applyFont="1"/>
    <xf numFmtId="0" fontId="44" fillId="7" borderId="0" xfId="0" applyFont="1" applyFill="1"/>
    <xf numFmtId="0" fontId="34" fillId="0" borderId="0" xfId="0" applyFont="1"/>
    <xf numFmtId="0" fontId="46" fillId="7" borderId="0" xfId="0" applyFont="1" applyFill="1"/>
    <xf numFmtId="2" fontId="46" fillId="0" borderId="0" xfId="0" applyNumberFormat="1" applyFont="1"/>
    <xf numFmtId="2" fontId="34" fillId="0" borderId="0" xfId="0" applyNumberFormat="1" applyFont="1"/>
    <xf numFmtId="0" fontId="54" fillId="7" borderId="0" xfId="0" applyFont="1" applyFill="1"/>
    <xf numFmtId="2" fontId="18" fillId="4" borderId="0" xfId="0" applyNumberFormat="1" applyFont="1" applyFill="1"/>
    <xf numFmtId="0" fontId="34" fillId="4" borderId="0" xfId="0" applyFont="1" applyFill="1"/>
    <xf numFmtId="10" fontId="34" fillId="4" borderId="0" xfId="4" applyNumberFormat="1" applyFont="1" applyFill="1" applyBorder="1"/>
    <xf numFmtId="0" fontId="34" fillId="4" borderId="0" xfId="4" applyNumberFormat="1" applyFont="1" applyFill="1" applyBorder="1"/>
    <xf numFmtId="0" fontId="6" fillId="4" borderId="0" xfId="0" applyFont="1" applyFill="1" applyAlignment="1">
      <alignment wrapText="1"/>
    </xf>
    <xf numFmtId="0" fontId="46" fillId="0" borderId="0" xfId="0" applyFont="1"/>
    <xf numFmtId="0" fontId="50" fillId="7" borderId="0" xfId="0" applyFont="1" applyFill="1"/>
    <xf numFmtId="9" fontId="34" fillId="0" borderId="0" xfId="4" applyFont="1" applyBorder="1"/>
    <xf numFmtId="0" fontId="3" fillId="9" borderId="8" xfId="0" applyFont="1" applyFill="1" applyBorder="1" applyAlignment="1">
      <alignment horizontal="center" vertical="center" wrapText="1"/>
    </xf>
    <xf numFmtId="166" fontId="2" fillId="0" borderId="8" xfId="0" applyNumberFormat="1" applyFont="1" applyBorder="1" applyAlignment="1">
      <alignment horizontal="left" vertical="center" wrapText="1"/>
    </xf>
    <xf numFmtId="166" fontId="3" fillId="0" borderId="8" xfId="0" applyNumberFormat="1" applyFont="1" applyBorder="1" applyAlignment="1">
      <alignment vertical="center" wrapText="1"/>
    </xf>
    <xf numFmtId="2" fontId="49" fillId="7" borderId="0" xfId="0" applyNumberFormat="1" applyFont="1" applyFill="1"/>
    <xf numFmtId="0" fontId="49" fillId="4" borderId="0" xfId="0" applyFont="1" applyFill="1"/>
    <xf numFmtId="2" fontId="0" fillId="0" borderId="0" xfId="0" applyNumberFormat="1"/>
    <xf numFmtId="0" fontId="49" fillId="0" borderId="0" xfId="0" applyFont="1"/>
    <xf numFmtId="0" fontId="48" fillId="0" borderId="0" xfId="0" applyFont="1"/>
    <xf numFmtId="0" fontId="13" fillId="2" borderId="8" xfId="0" applyFont="1" applyFill="1" applyBorder="1" applyAlignment="1">
      <alignment vertical="center" wrapText="1"/>
    </xf>
    <xf numFmtId="166" fontId="13" fillId="3" borderId="8" xfId="0" applyNumberFormat="1" applyFont="1" applyFill="1" applyBorder="1" applyAlignment="1">
      <alignment vertical="center" wrapText="1"/>
    </xf>
    <xf numFmtId="0" fontId="35" fillId="0" borderId="0" xfId="0" applyFont="1"/>
    <xf numFmtId="0" fontId="36" fillId="0" borderId="0" xfId="0" applyFont="1"/>
    <xf numFmtId="0" fontId="32" fillId="0" borderId="0" xfId="5" applyFont="1" applyBorder="1"/>
    <xf numFmtId="0" fontId="18" fillId="0" borderId="0" xfId="0" applyFont="1"/>
    <xf numFmtId="0" fontId="49" fillId="7" borderId="0" xfId="0" applyFont="1" applyFill="1"/>
    <xf numFmtId="0" fontId="45" fillId="7" borderId="0" xfId="0" applyFont="1" applyFill="1"/>
    <xf numFmtId="0" fontId="45" fillId="0" borderId="0" xfId="0" applyFont="1"/>
    <xf numFmtId="0" fontId="0" fillId="0" borderId="0" xfId="0" applyAlignment="1">
      <alignment wrapText="1"/>
    </xf>
    <xf numFmtId="2" fontId="49" fillId="0" borderId="0" xfId="0" applyNumberFormat="1" applyFont="1"/>
    <xf numFmtId="0" fontId="21" fillId="0" borderId="0" xfId="0" applyFont="1" applyAlignment="1">
      <alignment vertical="center"/>
    </xf>
    <xf numFmtId="2" fontId="49" fillId="4" borderId="0" xfId="0" applyNumberFormat="1" applyFont="1" applyFill="1"/>
    <xf numFmtId="2" fontId="45" fillId="7" borderId="0" xfId="0" applyNumberFormat="1" applyFont="1" applyFill="1"/>
    <xf numFmtId="2" fontId="44" fillId="0" borderId="0" xfId="0" applyNumberFormat="1" applyFont="1"/>
    <xf numFmtId="0" fontId="44" fillId="0" borderId="0" xfId="0" applyFont="1"/>
    <xf numFmtId="0" fontId="50" fillId="0" borderId="0" xfId="0" applyFont="1"/>
    <xf numFmtId="2" fontId="51" fillId="0" borderId="0" xfId="0" applyNumberFormat="1" applyFont="1"/>
    <xf numFmtId="166" fontId="2" fillId="0" borderId="8" xfId="0" applyNumberFormat="1" applyFont="1" applyBorder="1" applyAlignment="1">
      <alignment vertical="center" wrapText="1"/>
    </xf>
    <xf numFmtId="0" fontId="13" fillId="2" borderId="0" xfId="0" applyFont="1" applyFill="1" applyAlignment="1">
      <alignment horizontal="center" vertical="center" wrapText="1"/>
    </xf>
    <xf numFmtId="0" fontId="13" fillId="0" borderId="0" xfId="0" applyFont="1"/>
    <xf numFmtId="0" fontId="6" fillId="0" borderId="0" xfId="0" applyFont="1" applyAlignment="1">
      <alignment horizontal="left" wrapText="1"/>
    </xf>
    <xf numFmtId="2" fontId="45" fillId="7" borderId="0" xfId="0" applyNumberFormat="1" applyFont="1" applyFill="1" applyAlignment="1">
      <alignment horizontal="center" wrapText="1"/>
    </xf>
    <xf numFmtId="167" fontId="6" fillId="0" borderId="0" xfId="0" applyNumberFormat="1" applyFont="1" applyAlignment="1">
      <alignment horizontal="center" vertical="center" wrapText="1"/>
    </xf>
    <xf numFmtId="169" fontId="49" fillId="7" borderId="0" xfId="0" applyNumberFormat="1" applyFont="1" applyFill="1"/>
    <xf numFmtId="169" fontId="44" fillId="0" borderId="0" xfId="0" applyNumberFormat="1" applyFont="1"/>
    <xf numFmtId="2" fontId="18" fillId="7" borderId="0" xfId="0" applyNumberFormat="1" applyFont="1" applyFill="1"/>
    <xf numFmtId="2" fontId="45" fillId="0" borderId="0" xfId="0" applyNumberFormat="1" applyFont="1"/>
    <xf numFmtId="169" fontId="45" fillId="7" borderId="0" xfId="0" applyNumberFormat="1" applyFont="1" applyFill="1"/>
    <xf numFmtId="169" fontId="34" fillId="0" borderId="0" xfId="0" applyNumberFormat="1" applyFont="1"/>
    <xf numFmtId="166" fontId="13" fillId="3" borderId="0" xfId="0" applyNumberFormat="1" applyFont="1" applyFill="1" applyAlignment="1">
      <alignment vertical="center" wrapText="1"/>
    </xf>
    <xf numFmtId="0" fontId="3" fillId="2" borderId="8" xfId="0" applyFont="1" applyFill="1" applyBorder="1" applyAlignment="1">
      <alignment vertical="center" wrapText="1"/>
    </xf>
    <xf numFmtId="0" fontId="3" fillId="2" borderId="0" xfId="0" applyFont="1" applyFill="1" applyAlignment="1">
      <alignment vertical="center" wrapText="1"/>
    </xf>
    <xf numFmtId="166" fontId="6" fillId="0" borderId="0" xfId="0" applyNumberFormat="1" applyFont="1" applyAlignment="1">
      <alignment horizontal="center" vertical="center" wrapText="1"/>
    </xf>
    <xf numFmtId="166" fontId="4" fillId="3" borderId="0" xfId="0" applyNumberFormat="1" applyFont="1" applyFill="1" applyAlignment="1">
      <alignment vertical="center" wrapText="1"/>
    </xf>
    <xf numFmtId="166" fontId="13" fillId="0" borderId="8" xfId="0" applyNumberFormat="1" applyFont="1" applyBorder="1" applyAlignment="1">
      <alignment vertical="center" wrapText="1"/>
    </xf>
    <xf numFmtId="0" fontId="13" fillId="2" borderId="0" xfId="0" applyFont="1" applyFill="1" applyAlignment="1">
      <alignment vertical="center" wrapText="1"/>
    </xf>
    <xf numFmtId="0" fontId="13" fillId="0" borderId="0" xfId="0" applyFont="1" applyAlignment="1">
      <alignment horizontal="center" vertical="center" wrapText="1"/>
    </xf>
    <xf numFmtId="0" fontId="49" fillId="0" borderId="0" xfId="0" applyFont="1" applyAlignment="1">
      <alignment wrapText="1"/>
    </xf>
    <xf numFmtId="0" fontId="13" fillId="0" borderId="0" xfId="0" applyFont="1" applyAlignment="1">
      <alignment horizontal="left" vertical="center" wrapText="1"/>
    </xf>
    <xf numFmtId="0" fontId="55" fillId="0" borderId="0" xfId="0" applyFont="1"/>
    <xf numFmtId="0" fontId="13" fillId="0" borderId="0" xfId="0" applyFont="1" applyAlignment="1">
      <alignment horizontal="left" vertical="center"/>
    </xf>
    <xf numFmtId="0" fontId="21" fillId="5" borderId="0" xfId="0" applyFont="1" applyFill="1" applyAlignment="1">
      <alignment wrapText="1"/>
    </xf>
    <xf numFmtId="0" fontId="56" fillId="7" borderId="0" xfId="0" applyFont="1" applyFill="1"/>
    <xf numFmtId="0" fontId="56" fillId="0" borderId="0" xfId="0" applyFont="1"/>
    <xf numFmtId="0" fontId="21" fillId="0" borderId="0" xfId="0" applyFont="1" applyAlignment="1">
      <alignment horizontal="left" wrapText="1"/>
    </xf>
    <xf numFmtId="166" fontId="0" fillId="0" borderId="8" xfId="0" applyNumberFormat="1" applyBorder="1" applyAlignment="1">
      <alignment horizontal="left" vertical="center"/>
    </xf>
    <xf numFmtId="166" fontId="0" fillId="0" borderId="8" xfId="0" applyNumberFormat="1" applyBorder="1" applyAlignment="1">
      <alignment horizontal="left" vertical="center" wrapText="1"/>
    </xf>
    <xf numFmtId="0" fontId="30" fillId="0" borderId="0" xfId="0" applyFont="1"/>
    <xf numFmtId="10" fontId="18" fillId="0" borderId="0" xfId="4" applyNumberFormat="1" applyFont="1" applyFill="1" applyBorder="1"/>
    <xf numFmtId="0" fontId="18" fillId="0" borderId="0" xfId="4" applyNumberFormat="1" applyFont="1" applyFill="1" applyBorder="1"/>
    <xf numFmtId="166" fontId="18" fillId="0" borderId="0" xfId="0" applyNumberFormat="1" applyFont="1"/>
    <xf numFmtId="0" fontId="3" fillId="0" borderId="8" xfId="0" applyFont="1" applyBorder="1" applyAlignment="1">
      <alignment vertical="center"/>
    </xf>
    <xf numFmtId="0" fontId="21" fillId="5" borderId="0" xfId="0" applyFont="1" applyFill="1" applyAlignment="1">
      <alignment horizontal="center" vertical="center"/>
    </xf>
    <xf numFmtId="0" fontId="49" fillId="7" borderId="0" xfId="0" applyFont="1" applyFill="1" applyAlignment="1">
      <alignment horizontal="center" vertical="center"/>
    </xf>
    <xf numFmtId="0" fontId="49" fillId="0" borderId="0" xfId="0" applyFont="1" applyAlignment="1">
      <alignment horizontal="center" vertical="center"/>
    </xf>
    <xf numFmtId="0" fontId="34" fillId="0" borderId="0" xfId="0" applyFont="1" applyAlignment="1">
      <alignment horizontal="center" vertical="center"/>
    </xf>
    <xf numFmtId="2" fontId="18" fillId="0" borderId="0" xfId="0" applyNumberFormat="1" applyFont="1" applyAlignment="1">
      <alignment horizontal="center" vertical="center"/>
    </xf>
    <xf numFmtId="0" fontId="57" fillId="0" borderId="0" xfId="0" applyFont="1" applyAlignment="1">
      <alignment horizontal="center" vertical="center"/>
    </xf>
    <xf numFmtId="0" fontId="0" fillId="6" borderId="0" xfId="0" applyFill="1"/>
    <xf numFmtId="169" fontId="49" fillId="0" borderId="0" xfId="0" applyNumberFormat="1" applyFont="1" applyAlignment="1">
      <alignment horizontal="center" vertical="center"/>
    </xf>
    <xf numFmtId="2" fontId="49" fillId="7" borderId="0" xfId="0" applyNumberFormat="1" applyFont="1" applyFill="1" applyAlignment="1">
      <alignment horizontal="center" vertical="center"/>
    </xf>
    <xf numFmtId="0" fontId="30" fillId="0" borderId="0" xfId="0" applyFont="1" applyAlignment="1">
      <alignment wrapText="1"/>
    </xf>
    <xf numFmtId="0" fontId="44" fillId="0" borderId="0" xfId="0" applyFont="1" applyAlignment="1">
      <alignment horizontal="center" vertical="center"/>
    </xf>
    <xf numFmtId="0" fontId="18" fillId="0" borderId="0" xfId="0" applyFont="1" applyAlignment="1">
      <alignment horizontal="center" vertical="center"/>
    </xf>
    <xf numFmtId="0" fontId="50" fillId="0" borderId="0" xfId="0" applyFont="1" applyAlignment="1">
      <alignment horizontal="center" vertical="center"/>
    </xf>
    <xf numFmtId="2" fontId="49" fillId="0" borderId="0" xfId="0" applyNumberFormat="1" applyFont="1" applyAlignment="1">
      <alignment horizontal="center" vertical="center"/>
    </xf>
    <xf numFmtId="0" fontId="51" fillId="0" borderId="0" xfId="0" applyFont="1" applyAlignment="1">
      <alignment horizontal="center" vertical="center"/>
    </xf>
    <xf numFmtId="2" fontId="34" fillId="0" borderId="0" xfId="0" applyNumberFormat="1" applyFont="1" applyAlignment="1">
      <alignment horizontal="center" vertical="center"/>
    </xf>
    <xf numFmtId="0" fontId="55" fillId="0" borderId="0" xfId="0" applyFont="1" applyAlignment="1">
      <alignment horizontal="center" vertical="center"/>
    </xf>
    <xf numFmtId="0" fontId="45" fillId="7" borderId="0" xfId="0" applyFont="1" applyFill="1" applyAlignment="1">
      <alignment horizontal="center" vertical="center"/>
    </xf>
    <xf numFmtId="2" fontId="45" fillId="0" borderId="0" xfId="0" applyNumberFormat="1" applyFont="1" applyAlignment="1">
      <alignment horizontal="center" vertical="center"/>
    </xf>
    <xf numFmtId="0" fontId="45" fillId="0" borderId="0" xfId="0" applyFont="1" applyAlignment="1">
      <alignment horizontal="center" vertical="center"/>
    </xf>
    <xf numFmtId="166" fontId="13" fillId="3" borderId="8" xfId="0" applyNumberFormat="1" applyFont="1" applyFill="1" applyBorder="1" applyAlignment="1">
      <alignment horizontal="left" vertical="center" wrapText="1"/>
    </xf>
    <xf numFmtId="0" fontId="24" fillId="0" borderId="0" xfId="0" applyFont="1"/>
    <xf numFmtId="0" fontId="24" fillId="0" borderId="0" xfId="0" applyFont="1" applyAlignment="1">
      <alignment horizontal="left" vertical="center" wrapText="1"/>
    </xf>
    <xf numFmtId="0" fontId="58" fillId="0" borderId="0" xfId="0" applyFont="1" applyAlignment="1">
      <alignment vertical="center"/>
    </xf>
    <xf numFmtId="0" fontId="55" fillId="0" borderId="0" xfId="0" applyFont="1" applyAlignment="1">
      <alignment horizontal="left" vertical="center" wrapText="1"/>
    </xf>
    <xf numFmtId="166" fontId="4" fillId="3" borderId="8" xfId="0" applyNumberFormat="1" applyFont="1" applyFill="1" applyBorder="1" applyAlignment="1">
      <alignment vertical="center" wrapText="1"/>
    </xf>
    <xf numFmtId="0" fontId="39" fillId="0" borderId="0" xfId="0" applyFont="1"/>
    <xf numFmtId="0" fontId="0" fillId="8" borderId="0" xfId="0" applyFill="1"/>
    <xf numFmtId="0" fontId="36" fillId="8" borderId="0" xfId="0" applyFont="1" applyFill="1" applyAlignment="1">
      <alignment wrapText="1"/>
    </xf>
    <xf numFmtId="170" fontId="18" fillId="0" borderId="0" xfId="0" applyNumberFormat="1" applyFont="1"/>
    <xf numFmtId="0" fontId="59" fillId="0" borderId="0" xfId="0" applyFont="1"/>
    <xf numFmtId="0" fontId="18" fillId="0" borderId="0" xfId="0" applyFont="1" applyAlignment="1">
      <alignment wrapText="1"/>
    </xf>
    <xf numFmtId="0" fontId="33" fillId="0" borderId="0" xfId="0" applyFont="1" applyAlignment="1">
      <alignment horizontal="center"/>
    </xf>
    <xf numFmtId="2" fontId="18" fillId="0" borderId="0" xfId="0" applyNumberFormat="1" applyFont="1" applyAlignment="1">
      <alignment horizontal="center"/>
    </xf>
    <xf numFmtId="2" fontId="18" fillId="4" borderId="0" xfId="0" applyNumberFormat="1" applyFont="1" applyFill="1" applyAlignment="1">
      <alignment horizontal="center"/>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3" borderId="7" xfId="0" applyFont="1" applyFill="1" applyBorder="1" applyAlignment="1">
      <alignment vertical="center" wrapText="1"/>
    </xf>
    <xf numFmtId="0" fontId="13" fillId="0" borderId="0" xfId="0" applyFont="1" applyAlignment="1">
      <alignment horizontal="center"/>
    </xf>
    <xf numFmtId="0" fontId="13" fillId="0" borderId="15" xfId="0" applyFont="1" applyBorder="1" applyAlignment="1">
      <alignment horizontal="center"/>
    </xf>
    <xf numFmtId="0" fontId="5" fillId="0" borderId="14"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xf>
    <xf numFmtId="0" fontId="5" fillId="0" borderId="17" xfId="0" applyFont="1" applyBorder="1" applyAlignment="1">
      <alignment horizontal="center"/>
    </xf>
    <xf numFmtId="0" fontId="5" fillId="0" borderId="13" xfId="0" applyFont="1" applyBorder="1" applyAlignment="1">
      <alignment horizontal="center"/>
    </xf>
    <xf numFmtId="0" fontId="5" fillId="0" borderId="12" xfId="0" applyFont="1" applyBorder="1" applyAlignment="1">
      <alignment horizont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vertical="center" wrapText="1"/>
    </xf>
    <xf numFmtId="0" fontId="5" fillId="0" borderId="0" xfId="0" applyFont="1" applyAlignment="1">
      <alignment horizontal="center"/>
    </xf>
    <xf numFmtId="0" fontId="5" fillId="0" borderId="15" xfId="0" applyFont="1" applyBorder="1" applyAlignment="1">
      <alignment horizontal="center"/>
    </xf>
    <xf numFmtId="0" fontId="3" fillId="0" borderId="7" xfId="0" applyFont="1" applyBorder="1" applyAlignment="1">
      <alignment horizontal="left" vertical="center" wrapText="1"/>
    </xf>
    <xf numFmtId="0" fontId="14" fillId="0" borderId="0" xfId="0" applyFont="1" applyAlignment="1">
      <alignment horizontal="center"/>
    </xf>
    <xf numFmtId="0" fontId="14" fillId="0" borderId="15" xfId="0" applyFont="1" applyBorder="1" applyAlignment="1">
      <alignment horizontal="center"/>
    </xf>
    <xf numFmtId="0" fontId="23" fillId="3" borderId="7"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7" fillId="3" borderId="7" xfId="0" applyFont="1" applyFill="1" applyBorder="1" applyAlignment="1">
      <alignment vertical="center" wrapText="1"/>
    </xf>
    <xf numFmtId="0" fontId="0" fillId="0" borderId="0" xfId="0" applyAlignment="1">
      <alignment horizontal="center"/>
    </xf>
    <xf numFmtId="0" fontId="23" fillId="3" borderId="7" xfId="0" applyFont="1" applyFill="1" applyBorder="1" applyAlignment="1">
      <alignment vertical="center" wrapText="1"/>
    </xf>
    <xf numFmtId="0" fontId="24" fillId="0" borderId="7" xfId="0" applyFont="1" applyBorder="1" applyAlignment="1">
      <alignment horizontal="left" vertical="center" wrapText="1"/>
    </xf>
    <xf numFmtId="0" fontId="13" fillId="4" borderId="7" xfId="0" applyFont="1" applyFill="1" applyBorder="1" applyAlignment="1">
      <alignment vertical="center" wrapText="1"/>
    </xf>
    <xf numFmtId="0" fontId="24" fillId="0" borderId="7" xfId="0" applyFont="1" applyBorder="1" applyAlignment="1">
      <alignment vertical="center" wrapText="1"/>
    </xf>
    <xf numFmtId="0" fontId="18" fillId="0" borderId="0" xfId="0" applyFont="1" applyAlignment="1">
      <alignment horizontal="center"/>
    </xf>
    <xf numFmtId="165" fontId="18" fillId="0" borderId="0" xfId="2" applyFont="1" applyFill="1" applyBorder="1" applyAlignment="1">
      <alignment horizontal="center"/>
    </xf>
    <xf numFmtId="0" fontId="9" fillId="0" borderId="7" xfId="0" applyFont="1" applyBorder="1" applyAlignment="1">
      <alignment horizontal="left"/>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7" xfId="0" applyFont="1" applyBorder="1" applyAlignment="1">
      <alignment horizontal="left"/>
    </xf>
    <xf numFmtId="0" fontId="3" fillId="0" borderId="7" xfId="0" applyFont="1" applyBorder="1" applyAlignment="1">
      <alignment horizontal="left" vertical="center"/>
    </xf>
    <xf numFmtId="0" fontId="14" fillId="0" borderId="15" xfId="0" applyFont="1" applyBorder="1" applyAlignment="1">
      <alignment horizontal="center" wrapText="1"/>
    </xf>
    <xf numFmtId="0" fontId="34" fillId="0" borderId="0" xfId="0" applyFont="1" applyAlignment="1">
      <alignment horizontal="center" vertical="center" wrapText="1"/>
    </xf>
    <xf numFmtId="0" fontId="13" fillId="0" borderId="7" xfId="0" applyFont="1" applyBorder="1" applyAlignment="1">
      <alignment horizontal="left" vertical="center"/>
    </xf>
    <xf numFmtId="0" fontId="14" fillId="0" borderId="0" xfId="0" applyFont="1" applyAlignment="1">
      <alignment horizontal="center" wrapText="1"/>
    </xf>
    <xf numFmtId="0" fontId="3" fillId="0" borderId="7" xfId="0" applyFont="1" applyBorder="1" applyAlignment="1">
      <alignment vertical="top"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4" fillId="0" borderId="1" xfId="0" applyFont="1" applyBorder="1" applyAlignment="1">
      <alignment horizontal="center"/>
    </xf>
    <xf numFmtId="0" fontId="14" fillId="0" borderId="17"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0" fontId="0" fillId="0" borderId="7" xfId="0" applyBorder="1" applyAlignment="1">
      <alignment vertical="center" wrapText="1"/>
    </xf>
    <xf numFmtId="2" fontId="13" fillId="0" borderId="7" xfId="0" applyNumberFormat="1"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8" fillId="0" borderId="7" xfId="0" applyFont="1" applyBorder="1" applyAlignment="1">
      <alignment horizontal="left" vertical="center" wrapText="1"/>
    </xf>
    <xf numFmtId="0" fontId="10" fillId="0" borderId="7" xfId="0" applyFont="1" applyBorder="1" applyAlignment="1">
      <alignment horizontal="left" vertical="center" wrapText="1"/>
    </xf>
    <xf numFmtId="0" fontId="12" fillId="0" borderId="7" xfId="0" applyFont="1" applyBorder="1" applyAlignment="1">
      <alignment horizontal="left" vertical="center" wrapText="1"/>
    </xf>
    <xf numFmtId="0" fontId="9" fillId="0" borderId="7" xfId="0" applyFont="1" applyBorder="1" applyAlignment="1">
      <alignment horizontal="left" vertical="center" wrapText="1"/>
    </xf>
    <xf numFmtId="0" fontId="5" fillId="0" borderId="11" xfId="0" applyFont="1" applyBorder="1" applyAlignment="1">
      <alignment horizontal="center"/>
    </xf>
    <xf numFmtId="0" fontId="0" fillId="0" borderId="1" xfId="0" applyBorder="1" applyAlignment="1">
      <alignment horizontal="center"/>
    </xf>
    <xf numFmtId="0" fontId="0" fillId="0" borderId="17" xfId="0"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cellXfs>
  <cellStyles count="6">
    <cellStyle name="Comma" xfId="1" builtinId="3"/>
    <cellStyle name="Currency" xfId="2" builtinId="4"/>
    <cellStyle name="Hyperlink" xfId="5" builtinId="8"/>
    <cellStyle name="Normal" xfId="0" builtinId="0"/>
    <cellStyle name="Normal 2" xfId="3" xr:uid="{6F043B86-5D50-44AC-8836-8AAF4EF2AA3E}"/>
    <cellStyle name="Percent" xfId="4" builtinId="5"/>
  </cellStyles>
  <dxfs count="0"/>
  <tableStyles count="0" defaultTableStyle="TableStyleMedium2" defaultPivotStyle="PivotStyleLight16"/>
  <colors>
    <mruColors>
      <color rgb="FFCCCCFF"/>
      <color rgb="FFFFE48F"/>
      <color rgb="FFCA8C90"/>
      <color rgb="FFF0E4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60"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documenttasks/documenttask1.xml><?xml version="1.0" encoding="utf-8"?>
<Tasks xmlns="http://schemas.microsoft.com/office/tasks/2019/documenttasks">
  <Task id="{53D0EBB4-60A6-439A-B951-5C563622322F}">
    <Anchor>
      <Comment id="{EBC3E1E2-29DA-47B5-A0EA-64146EF428C3}"/>
    </Anchor>
    <History>
      <Event time="2025-08-21T11:51:18.64" id="{6D884F68-6FB1-463D-92CB-E3F8D315F447}">
        <Attribution userId="S::Andy.Ghelfi@mottmac.com::d3e6c832-b487-411b-b713-0260b51b15fa" userName="Andy Ghelfi" userProvider="AD"/>
        <Anchor>
          <Comment id="{EBC3E1E2-29DA-47B5-A0EA-64146EF428C3}"/>
        </Anchor>
        <Create/>
      </Event>
      <Event time="2025-08-21T11:51:18.64" id="{5C62C81E-7F4A-4AFD-8019-243960B950C4}">
        <Attribution userId="S::Andy.Ghelfi@mottmac.com::d3e6c832-b487-411b-b713-0260b51b15fa" userName="Andy Ghelfi" userProvider="AD"/>
        <Anchor>
          <Comment id="{EBC3E1E2-29DA-47B5-A0EA-64146EF428C3}"/>
        </Anchor>
        <Assign userId="S::Lucy.Brooks@mottmac.com::a68f4d8b-aa91-43c8-a73c-814d9a3343ed" userName="Lucy Brooks" userProvider="AD"/>
      </Event>
      <Event time="2025-08-21T11:51:18.64" id="{2C1C951E-85A9-4AF6-A479-77B39CF47F79}">
        <Attribution userId="S::Andy.Ghelfi@mottmac.com::d3e6c832-b487-411b-b713-0260b51b15fa" userName="Andy Ghelfi" userProvider="AD"/>
        <Anchor>
          <Comment id="{EBC3E1E2-29DA-47B5-A0EA-64146EF428C3}"/>
        </Anchor>
        <SetTitle title="@Lucy Brooks could you address the last comments on earthworks received if posible"/>
      </Event>
    </History>
  </Task>
</Tasks>
</file>

<file path=xl/documenttasks/documenttask2.xml><?xml version="1.0" encoding="utf-8"?>
<Tasks xmlns="http://schemas.microsoft.com/office/tasks/2019/documenttasks">
  <Task id="{E6E8B632-D4BA-4DAC-9A9D-1AF597BA8F58}">
    <Anchor>
      <Comment id="{31ADF8DD-EAF7-4EA6-A073-8222AD617F78}"/>
    </Anchor>
    <History>
      <Event time="2025-08-21T11:52:11.09" id="{66766445-E5F1-42DE-94AE-911B930958F3}">
        <Attribution userId="S::Andy.Ghelfi@mottmac.com::d3e6c832-b487-411b-b713-0260b51b15fa" userName="Andy Ghelfi" userProvider="AD"/>
        <Anchor>
          <Comment id="{31ADF8DD-EAF7-4EA6-A073-8222AD617F78}"/>
        </Anchor>
        <Create/>
      </Event>
      <Event time="2025-08-21T11:52:11.09" id="{A7FFEBFD-125A-42BC-865E-726F9D79AC8C}">
        <Attribution userId="S::Andy.Ghelfi@mottmac.com::d3e6c832-b487-411b-b713-0260b51b15fa" userName="Andy Ghelfi" userProvider="AD"/>
        <Anchor>
          <Comment id="{31ADF8DD-EAF7-4EA6-A073-8222AD617F78}"/>
        </Anchor>
        <Assign userId="S::Eoin.OBoyle@mottmac.com::329380f7-62ba-4477-ad02-4fc947d37865" userName="Eoin O'Boyle" userProvider="AD"/>
      </Event>
      <Event time="2025-08-21T11:52:11.09" id="{A588FB7F-FAB9-4354-BCAB-1DA9BE1DB990}">
        <Attribution userId="S::Andy.Ghelfi@mottmac.com::d3e6c832-b487-411b-b713-0260b51b15fa" userName="Andy Ghelfi" userProvider="AD"/>
        <Anchor>
          <Comment id="{31ADF8DD-EAF7-4EA6-A073-8222AD617F78}"/>
        </Anchor>
        <SetTitle title="@Eoin O'Boyle could you address the last of the comments received if possible"/>
      </Event>
      <Event time="2025-09-02T16:51:20.32" id="{877C0BE2-6BAA-40E4-8115-BAE87A1EDDCB}">
        <Attribution userId="S::john.oriordan@mottmac.com::32003aef-7af4-4d64-a386-23203d40f634" userName="John O'Riordan"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Eoin O'Boyle" id="{435FAAD9-9BCC-4106-A6D8-033D0874BEBD}" userId="Eoin.OBoyle@mottmac.com" providerId="PeoplePicker"/>
  <person displayName="Lucy Brooks" id="{CF80685B-E50F-4E0E-81A6-C56254F53BBF}" userId="Lucy.Brooks@mottmac.com" providerId="PeoplePicker"/>
  <person displayName="Ellie O'Sullivan" id="{EA378F7E-9FAE-411D-87C9-A9BB58C19A1E}" userId="Ellie.OSullivan@mottmac.com" providerId="PeoplePicker"/>
  <person displayName="Tim Bird" id="{C74F17B7-1C44-445A-8021-BC327584F309}" userId="S::Tim.Bird@mottmac.com::2344e79e-1590-4a5e-bdb9-ef2457e93144" providerId="AD"/>
  <person displayName="Ray Sexton" id="{C215AC69-46F9-4D04-9986-3029081A2BD2}" userId="S::ray.sexton@mottmac.com::eff00df6-6d64-4d06-bcfd-96803660f928" providerId="AD"/>
  <person displayName="Andy Ghelfi" id="{E595D3E3-5854-47AF-889F-EFAE2F7D551B}" userId="S::Andy.Ghelfi@mottmac.com::d3e6c832-b487-411b-b713-0260b51b15fa" providerId="AD"/>
  <person displayName="Suraj Siddegowda" id="{1943265F-12B9-457F-B2E2-3EBE2C87D97E}" userId="S::Suraj.Gowda@mottmac.com::d80205e2-5299-4e52-9042-651a5ff7984d" providerId="AD"/>
  <person displayName="Ellie O'Sullivan" id="{B00462CC-F9AA-42E3-9011-2A8F1D4FCCC6}" userId="S::Ellie.OSullivan@mottmac.com::1cc5e32d-c063-4137-959e-274c0b2221b3" providerId="AD"/>
  <person displayName="Clodagh Hourihane" id="{E3E7F11E-53A0-437B-ABD4-F7F9EA6C3CFC}" userId="S::Clodagh.Hourihane@mottmac.com::a49247a6-9bc0-42a4-a950-10f597c0ee1f" providerId="AD"/>
</personList>
</file>

<file path=xl/theme/theme1.xml><?xml version="1.0" encoding="utf-8"?>
<a:theme xmlns:a="http://schemas.openxmlformats.org/drawingml/2006/main" name="Office 2013 - 2022 Theme">
  <a:themeElements>
    <a:clrScheme name="MM Purple">
      <a:dk1>
        <a:srgbClr val="000000"/>
      </a:dk1>
      <a:lt1>
        <a:srgbClr val="FFFFFF"/>
      </a:lt1>
      <a:dk2>
        <a:srgbClr val="575656"/>
      </a:dk2>
      <a:lt2>
        <a:srgbClr val="EBEBEB"/>
      </a:lt2>
      <a:accent1>
        <a:srgbClr val="8254FD"/>
      </a:accent1>
      <a:accent2>
        <a:srgbClr val="03BFBF"/>
      </a:accent2>
      <a:accent3>
        <a:srgbClr val="0097FF"/>
      </a:accent3>
      <a:accent4>
        <a:srgbClr val="9AD248"/>
      </a:accent4>
      <a:accent5>
        <a:srgbClr val="FFD41C"/>
      </a:accent5>
      <a:accent6>
        <a:srgbClr val="FF6707"/>
      </a:accent6>
      <a:hlink>
        <a:srgbClr val="000000"/>
      </a:hlink>
      <a:folHlink>
        <a:srgbClr val="0000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8-21T11:51:18.64" personId="{E595D3E3-5854-47AF-889F-EFAE2F7D551B}" id="{EBC3E1E2-29DA-47B5-A0EA-64146EF428C3}">
    <text>@Lucy Brooks could you address the last comments on earthworks received if posible</text>
    <mentions>
      <mention mentionpersonId="{CF80685B-E50F-4E0E-81A6-C56254F53BBF}" mentionId="{35DE6C65-FF16-4F60-86BD-54EEA55FAA33}" startIndex="0" length="12"/>
    </mentions>
  </threadedComment>
  <threadedComment ref="B83" dT="2025-03-13T15:47:45.62" personId="{C74F17B7-1C44-445A-8021-BC327584F309}" id="{83CB3A64-82AA-4F83-95BC-CE1D8E2F38E2}" done="1">
    <text>Doesn't seem to be a quantity for placement of topsoil on slopes &gt;10°degrees.  Assumed to be 3580m3</text>
  </threadedComment>
  <threadedComment ref="B84" dT="2025-03-13T15:47:45.62" personId="{C74F17B7-1C44-445A-8021-BC327584F309}" id="{4A31AF44-BFEA-4D4C-878E-593E08A3643E}" done="1">
    <text>Doesn't seem to be a quantity for placement of topsoil on slopes &gt;10°degrees.  Assumed to be 3580m3</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08-21T11:52:11.09" personId="{E595D3E3-5854-47AF-889F-EFAE2F7D551B}" id="{31ADF8DD-EAF7-4EA6-A073-8222AD617F78}" done="1">
    <text>@Eoin O'Boyle could you address the last of the comments received if possible</text>
    <mentions>
      <mention mentionpersonId="{435FAAD9-9BCC-4106-A6D8-033D0874BEBD}" mentionId="{35D2A9B9-483A-4648-B0FC-2D168911389B}" startIndex="0" length="13"/>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B20" dT="2025-01-09T12:31:35.87" personId="{C215AC69-46F9-4D04-9986-3029081A2BD2}" id="{619EEE4C-2F2F-45C7-892D-FB8D72BD2B52}" done="1">
    <text>@Ellie O'Sullivan CC-RMP-00500 Item 11 III requires the invert depth to be added.</text>
    <mentions>
      <mention mentionpersonId="{EA378F7E-9FAE-411D-87C9-A9BB58C19A1E}" mentionId="{BA945365-9BA3-45B7-B1B2-E5F2F07A1D21}" startIndex="0" length="17"/>
    </mentions>
  </threadedComment>
  <threadedComment ref="B56" dT="2025-01-23T10:48:17.35" personId="{C215AC69-46F9-4D04-9986-3029081A2BD2}" id="{4C82FF88-760A-4A9B-B37E-4801061012F5}" done="1">
    <text>This should be covered in Series 1100 Item 13 "Footways and Paved Areas"</text>
  </threadedComment>
  <threadedComment ref="B56" dT="2025-02-12T15:32:22.02" personId="{B00462CC-F9AA-42E3-9011-2A8F1D4FCCC6}" id="{73859B92-42ED-44CF-9018-00DBF5B46F00}" parentId="{4C82FF88-760A-4A9B-B37E-4801061012F5}">
    <text>Is it type 1 or type 2? Drawing only refers to clause, not SCD</text>
  </threadedComment>
</ThreadedComments>
</file>

<file path=xl/threadedComments/threadedComment4.xml><?xml version="1.0" encoding="utf-8"?>
<ThreadedComments xmlns="http://schemas.microsoft.com/office/spreadsheetml/2018/threadedcomments" xmlns:x="http://schemas.openxmlformats.org/spreadsheetml/2006/main">
  <threadedComment ref="A16" dT="2025-01-22T15:01:53.00" personId="{C215AC69-46F9-4D04-9986-3029081A2BD2}" id="{BC952ACE-0FA3-4980-8474-F62E8F0BFDF2}" done="1">
    <text xml:space="preserve">Check if highways bill includes the new services installed on the realigned road to water treatment plant. </text>
  </threadedComment>
</ThreadedComments>
</file>

<file path=xl/threadedComments/threadedComment5.xml><?xml version="1.0" encoding="utf-8"?>
<ThreadedComments xmlns="http://schemas.microsoft.com/office/spreadsheetml/2018/threadedcomments" xmlns:x="http://schemas.openxmlformats.org/spreadsheetml/2006/main">
  <threadedComment ref="S9" dT="2024-10-17T14:13:42.85" personId="{1943265F-12B9-457F-B2E2-3EBE2C87D97E}" id="{17BDDE45-F035-45D5-A044-008B2C1F166C}">
    <text>The dimensions considered here to re-do the stone wall is same as the existing (details obtained from the Topo Map).</text>
  </threadedComment>
  <threadedComment ref="S9" dT="2025-05-12T15:25:52.20" personId="{E3E7F11E-53A0-437B-ABD4-F7F9EA6C3CFC}" id="{D57A5738-7AEB-4189-8B47-A4CFE33B4E74}" parentId="{17BDDE45-F035-45D5-A044-008B2C1F166C}">
    <text>I separated the Stone Wall and the entrance pillars for the quantities to match TII schedule of rates better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 Id="rId5" Type="http://schemas.microsoft.com/office/2019/04/relationships/documenttask" Target="../documenttasks/documenttask2.xml"/><Relationship Id="rId4" Type="http://schemas.microsoft.com/office/2017/10/relationships/threadedComment" Target="../threadedComments/threadedComment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7.bin"/><Relationship Id="rId4" Type="http://schemas.microsoft.com/office/2017/10/relationships/threadedComment" Target="../threadedComments/threadedComment3.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9.bin"/><Relationship Id="rId4" Type="http://schemas.microsoft.com/office/2017/10/relationships/threadedComment" Target="../threadedComments/threadedComment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7.bin"/><Relationship Id="rId4" Type="http://schemas.microsoft.com/office/2017/10/relationships/threadedComment" Target="../threadedComments/threadedComment5.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R81"/>
  <sheetViews>
    <sheetView tabSelected="1" view="pageBreakPreview" zoomScale="70" zoomScaleNormal="100" zoomScaleSheetLayoutView="70" workbookViewId="0">
      <selection activeCell="J18" sqref="J18"/>
    </sheetView>
  </sheetViews>
  <sheetFormatPr defaultColWidth="9.109375" defaultRowHeight="10.199999999999999" x14ac:dyDescent="0.2"/>
  <cols>
    <col min="1" max="1" width="12.5546875" style="11" customWidth="1"/>
    <col min="2" max="2" width="70.5546875" style="1" customWidth="1"/>
    <col min="3" max="3" width="9.109375" style="11"/>
    <col min="4" max="4" width="9.109375" style="1"/>
    <col min="5" max="5" width="9.109375" style="11"/>
    <col min="6" max="6" width="11.33203125" style="11" bestFit="1" customWidth="1"/>
    <col min="7" max="7" width="3.33203125" style="11" customWidth="1"/>
    <col min="8" max="8" width="10.109375" style="11" customWidth="1"/>
    <col min="9" max="9" width="9.109375" style="11"/>
    <col min="10" max="10" width="9.44140625" style="11" bestFit="1" customWidth="1"/>
    <col min="11" max="11" width="9.88671875" style="184" bestFit="1" customWidth="1"/>
    <col min="12" max="13" width="12.109375" style="11" bestFit="1" customWidth="1"/>
    <col min="14" max="14" width="11.88671875" style="11" bestFit="1" customWidth="1"/>
    <col min="15" max="17" width="9.109375" style="11"/>
    <col min="18" max="18" width="32.44140625" style="185" customWidth="1"/>
    <col min="19" max="16384" width="9.109375" style="11"/>
  </cols>
  <sheetData>
    <row r="1" spans="1:18" x14ac:dyDescent="0.2">
      <c r="A1" s="303" t="s">
        <v>0</v>
      </c>
      <c r="B1" s="303"/>
      <c r="C1" s="303"/>
      <c r="D1" s="303"/>
      <c r="E1" s="303"/>
      <c r="F1" s="303"/>
    </row>
    <row r="2" spans="1:18" x14ac:dyDescent="0.2">
      <c r="A2" s="303" t="s">
        <v>1</v>
      </c>
      <c r="B2" s="303"/>
      <c r="C2" s="303"/>
      <c r="D2" s="303"/>
      <c r="E2" s="303"/>
      <c r="F2" s="303"/>
    </row>
    <row r="3" spans="1:18" ht="10.8" thickBot="1" x14ac:dyDescent="0.25">
      <c r="A3" s="304" t="s">
        <v>2</v>
      </c>
      <c r="B3" s="304"/>
      <c r="C3" s="304"/>
      <c r="D3" s="304"/>
      <c r="E3" s="304"/>
      <c r="F3" s="304"/>
    </row>
    <row r="4" spans="1:18" ht="30" customHeight="1" thickBot="1" x14ac:dyDescent="0.25">
      <c r="A4" s="142" t="s">
        <v>3</v>
      </c>
      <c r="B4" s="174" t="s">
        <v>4</v>
      </c>
      <c r="C4" s="174" t="s">
        <v>5</v>
      </c>
      <c r="D4" s="174" t="s">
        <v>6</v>
      </c>
      <c r="E4" s="142" t="s">
        <v>7</v>
      </c>
      <c r="F4" s="180" t="s">
        <v>8</v>
      </c>
    </row>
    <row r="5" spans="1:18" ht="10.8" thickBot="1" x14ac:dyDescent="0.25">
      <c r="A5" s="301" t="s">
        <v>9</v>
      </c>
      <c r="B5" s="301"/>
      <c r="C5" s="301"/>
      <c r="D5" s="301"/>
      <c r="E5" s="301"/>
      <c r="F5" s="301"/>
      <c r="H5" s="186"/>
    </row>
    <row r="6" spans="1:18" ht="12.6" thickBot="1" x14ac:dyDescent="0.3">
      <c r="A6" s="301" t="s">
        <v>10</v>
      </c>
      <c r="B6" s="301"/>
      <c r="C6" s="301"/>
      <c r="D6" s="301"/>
      <c r="E6" s="301"/>
      <c r="F6" s="301"/>
      <c r="H6" s="187"/>
      <c r="I6" s="188"/>
      <c r="J6" s="188"/>
      <c r="K6" s="188"/>
      <c r="L6" s="188"/>
      <c r="M6" s="188"/>
      <c r="N6" s="188"/>
      <c r="O6" s="188"/>
      <c r="P6" s="188"/>
      <c r="Q6" s="187"/>
      <c r="R6" s="187"/>
    </row>
    <row r="7" spans="1:18" ht="22.5" customHeight="1" thickBot="1" x14ac:dyDescent="0.3">
      <c r="A7" s="25" t="s">
        <v>11</v>
      </c>
      <c r="B7" s="30" t="s">
        <v>12</v>
      </c>
      <c r="C7" s="25" t="s">
        <v>13</v>
      </c>
      <c r="D7" s="28">
        <v>1</v>
      </c>
      <c r="E7" s="97"/>
      <c r="F7" s="181" t="s">
        <v>14</v>
      </c>
      <c r="H7" s="189"/>
      <c r="I7" s="189"/>
      <c r="J7" s="189"/>
      <c r="K7" s="190"/>
      <c r="L7" s="191"/>
      <c r="M7" s="191"/>
      <c r="N7" s="191"/>
      <c r="O7" s="128"/>
      <c r="P7" s="160"/>
      <c r="Q7" s="189"/>
    </row>
    <row r="8" spans="1:18" ht="22.5" customHeight="1" thickBot="1" x14ac:dyDescent="0.3">
      <c r="A8" s="25" t="s">
        <v>15</v>
      </c>
      <c r="B8" s="30" t="s">
        <v>16</v>
      </c>
      <c r="C8" s="25" t="s">
        <v>13</v>
      </c>
      <c r="D8" s="28">
        <v>1</v>
      </c>
      <c r="E8" s="97"/>
      <c r="F8" s="181" t="s">
        <v>14</v>
      </c>
      <c r="H8" s="189"/>
      <c r="I8" s="189"/>
      <c r="J8" s="189"/>
      <c r="K8" s="192"/>
      <c r="L8" s="191"/>
      <c r="M8" s="191"/>
      <c r="N8" s="191"/>
      <c r="O8" s="128"/>
      <c r="P8" s="160"/>
      <c r="Q8" s="189"/>
    </row>
    <row r="9" spans="1:18" ht="22.5" customHeight="1" thickBot="1" x14ac:dyDescent="0.3">
      <c r="A9" s="25" t="s">
        <v>17</v>
      </c>
      <c r="B9" s="30" t="s">
        <v>18</v>
      </c>
      <c r="C9" s="25" t="s">
        <v>13</v>
      </c>
      <c r="D9" s="28">
        <v>1</v>
      </c>
      <c r="E9" s="97"/>
      <c r="F9" s="181" t="s">
        <v>14</v>
      </c>
      <c r="H9" s="189"/>
      <c r="I9" s="189"/>
      <c r="J9" s="189"/>
      <c r="K9" s="192"/>
      <c r="L9" s="191"/>
      <c r="M9" s="191"/>
      <c r="N9" s="191"/>
      <c r="O9" s="128"/>
      <c r="P9" s="160"/>
      <c r="Q9" s="189"/>
    </row>
    <row r="10" spans="1:18" ht="22.5" customHeight="1" thickBot="1" x14ac:dyDescent="0.3">
      <c r="A10" s="25" t="s">
        <v>19</v>
      </c>
      <c r="B10" s="30" t="s">
        <v>20</v>
      </c>
      <c r="C10" s="25" t="s">
        <v>13</v>
      </c>
      <c r="D10" s="28">
        <v>1</v>
      </c>
      <c r="E10" s="97"/>
      <c r="F10" s="181" t="s">
        <v>14</v>
      </c>
      <c r="H10" s="189"/>
      <c r="I10" s="189"/>
      <c r="J10" s="189"/>
      <c r="K10" s="190"/>
      <c r="L10" s="191"/>
      <c r="M10" s="191"/>
      <c r="N10" s="191"/>
      <c r="O10" s="128"/>
      <c r="P10" s="160"/>
      <c r="Q10" s="189"/>
    </row>
    <row r="11" spans="1:18" ht="22.5" customHeight="1" thickBot="1" x14ac:dyDescent="0.3">
      <c r="A11" s="25" t="s">
        <v>21</v>
      </c>
      <c r="B11" s="30" t="s">
        <v>22</v>
      </c>
      <c r="C11" s="25" t="s">
        <v>13</v>
      </c>
      <c r="D11" s="28">
        <v>1</v>
      </c>
      <c r="E11" s="97"/>
      <c r="F11" s="181" t="s">
        <v>14</v>
      </c>
      <c r="H11" s="189"/>
      <c r="I11" s="189"/>
      <c r="J11" s="189"/>
      <c r="K11" s="190"/>
      <c r="L11" s="191"/>
      <c r="M11" s="191"/>
      <c r="N11" s="191"/>
      <c r="O11" s="128"/>
      <c r="P11" s="160"/>
      <c r="Q11" s="189"/>
    </row>
    <row r="12" spans="1:18" ht="22.5" customHeight="1" thickBot="1" x14ac:dyDescent="0.3">
      <c r="A12" s="25" t="s">
        <v>23</v>
      </c>
      <c r="B12" s="30" t="s">
        <v>24</v>
      </c>
      <c r="C12" s="25" t="s">
        <v>13</v>
      </c>
      <c r="D12" s="28">
        <v>1</v>
      </c>
      <c r="E12" s="97"/>
      <c r="F12" s="181" t="s">
        <v>14</v>
      </c>
      <c r="H12" s="189"/>
      <c r="I12" s="189"/>
      <c r="J12" s="189"/>
      <c r="K12" s="190"/>
      <c r="L12" s="191"/>
      <c r="M12" s="191"/>
      <c r="N12" s="191"/>
      <c r="O12" s="128"/>
      <c r="P12" s="160"/>
      <c r="Q12" s="189"/>
    </row>
    <row r="13" spans="1:18" ht="22.5" customHeight="1" thickBot="1" x14ac:dyDescent="0.3">
      <c r="A13" s="25" t="s">
        <v>25</v>
      </c>
      <c r="B13" s="30" t="s">
        <v>26</v>
      </c>
      <c r="C13" s="25" t="s">
        <v>13</v>
      </c>
      <c r="D13" s="28">
        <v>1</v>
      </c>
      <c r="E13" s="97"/>
      <c r="F13" s="181" t="s">
        <v>14</v>
      </c>
      <c r="H13" s="189"/>
      <c r="I13" s="189"/>
      <c r="J13" s="189"/>
      <c r="K13" s="192"/>
      <c r="L13" s="191"/>
      <c r="M13" s="191"/>
      <c r="N13" s="191"/>
      <c r="O13" s="128"/>
      <c r="P13" s="160"/>
      <c r="Q13" s="189"/>
    </row>
    <row r="14" spans="1:18" ht="22.5" customHeight="1" thickBot="1" x14ac:dyDescent="0.3">
      <c r="A14" s="25" t="s">
        <v>27</v>
      </c>
      <c r="B14" s="30" t="s">
        <v>28</v>
      </c>
      <c r="C14" s="25" t="s">
        <v>13</v>
      </c>
      <c r="D14" s="28">
        <v>1</v>
      </c>
      <c r="E14" s="97"/>
      <c r="F14" s="181" t="s">
        <v>14</v>
      </c>
      <c r="H14" s="189"/>
      <c r="I14" s="189"/>
      <c r="J14" s="189"/>
      <c r="K14" s="192"/>
      <c r="L14" s="191"/>
      <c r="M14" s="191"/>
      <c r="N14" s="191"/>
      <c r="O14" s="128"/>
      <c r="P14" s="160"/>
      <c r="Q14" s="189"/>
    </row>
    <row r="15" spans="1:18" ht="22.5" customHeight="1" thickBot="1" x14ac:dyDescent="0.3">
      <c r="A15" s="25" t="s">
        <v>29</v>
      </c>
      <c r="B15" s="30" t="s">
        <v>30</v>
      </c>
      <c r="C15" s="25" t="s">
        <v>13</v>
      </c>
      <c r="D15" s="28">
        <v>1</v>
      </c>
      <c r="E15" s="97"/>
      <c r="F15" s="181" t="s">
        <v>14</v>
      </c>
      <c r="H15" s="189"/>
      <c r="I15" s="189"/>
      <c r="J15" s="189"/>
      <c r="K15" s="192"/>
      <c r="L15" s="191"/>
      <c r="M15" s="191"/>
      <c r="N15" s="191"/>
      <c r="O15" s="128"/>
      <c r="P15" s="160"/>
      <c r="Q15" s="189"/>
    </row>
    <row r="16" spans="1:18" ht="22.5" customHeight="1" thickBot="1" x14ac:dyDescent="0.3">
      <c r="A16" s="25" t="s">
        <v>31</v>
      </c>
      <c r="B16" s="30" t="s">
        <v>32</v>
      </c>
      <c r="C16" s="25" t="s">
        <v>13</v>
      </c>
      <c r="D16" s="28">
        <v>1</v>
      </c>
      <c r="E16" s="97"/>
      <c r="F16" s="181" t="s">
        <v>14</v>
      </c>
      <c r="H16" s="189"/>
      <c r="I16" s="189"/>
      <c r="J16" s="189"/>
      <c r="K16" s="192"/>
      <c r="L16" s="191"/>
      <c r="M16" s="191"/>
      <c r="N16" s="191"/>
      <c r="O16" s="128"/>
      <c r="P16" s="160"/>
      <c r="Q16" s="189"/>
    </row>
    <row r="17" spans="1:18" ht="12.6" thickBot="1" x14ac:dyDescent="0.3">
      <c r="A17" s="300" t="s">
        <v>33</v>
      </c>
      <c r="B17" s="300"/>
      <c r="C17" s="300"/>
      <c r="D17" s="300"/>
      <c r="E17" s="300"/>
      <c r="F17" s="300"/>
      <c r="H17" s="189"/>
      <c r="I17" s="189"/>
      <c r="J17" s="189"/>
      <c r="K17" s="193"/>
      <c r="L17" s="189"/>
      <c r="M17" s="189"/>
      <c r="N17" s="189"/>
      <c r="O17" s="189"/>
      <c r="P17" s="194"/>
      <c r="Q17" s="189"/>
    </row>
    <row r="18" spans="1:18" ht="22.5" customHeight="1" thickBot="1" x14ac:dyDescent="0.3">
      <c r="A18" s="25" t="s">
        <v>34</v>
      </c>
      <c r="B18" s="30" t="s">
        <v>35</v>
      </c>
      <c r="C18" s="25" t="s">
        <v>13</v>
      </c>
      <c r="D18" s="28">
        <v>1</v>
      </c>
      <c r="E18" s="97"/>
      <c r="F18" s="181" t="s">
        <v>14</v>
      </c>
      <c r="H18" s="189"/>
      <c r="I18" s="189"/>
      <c r="J18" s="189"/>
      <c r="K18" s="190"/>
      <c r="L18" s="191"/>
      <c r="M18" s="191"/>
      <c r="N18" s="191"/>
      <c r="O18" s="128"/>
      <c r="P18" s="160"/>
      <c r="Q18" s="189"/>
    </row>
    <row r="19" spans="1:18" ht="12.6" thickBot="1" x14ac:dyDescent="0.3">
      <c r="A19" s="300" t="s">
        <v>36</v>
      </c>
      <c r="B19" s="300"/>
      <c r="C19" s="300"/>
      <c r="D19" s="300"/>
      <c r="E19" s="300"/>
      <c r="F19" s="300"/>
      <c r="H19" s="189"/>
      <c r="I19" s="189"/>
      <c r="J19" s="189"/>
      <c r="K19" s="193"/>
      <c r="L19" s="189"/>
      <c r="M19" s="189"/>
      <c r="N19" s="189"/>
      <c r="O19" s="189"/>
      <c r="P19" s="194"/>
      <c r="Q19" s="189"/>
    </row>
    <row r="20" spans="1:18" ht="22.5" customHeight="1" thickBot="1" x14ac:dyDescent="0.3">
      <c r="A20" s="25" t="s">
        <v>37</v>
      </c>
      <c r="B20" s="30" t="s">
        <v>38</v>
      </c>
      <c r="C20" s="25" t="s">
        <v>39</v>
      </c>
      <c r="D20" s="28">
        <v>208</v>
      </c>
      <c r="E20" s="97"/>
      <c r="F20" s="181" t="s">
        <v>14</v>
      </c>
      <c r="H20" s="189"/>
      <c r="I20" s="189"/>
      <c r="J20" s="189"/>
      <c r="K20" s="192"/>
      <c r="L20" s="191"/>
      <c r="M20" s="191"/>
      <c r="N20" s="191"/>
      <c r="O20" s="128"/>
      <c r="P20" s="160"/>
      <c r="Q20" s="189"/>
    </row>
    <row r="21" spans="1:18" ht="22.5" customHeight="1" thickBot="1" x14ac:dyDescent="0.3">
      <c r="A21" s="25" t="s">
        <v>40</v>
      </c>
      <c r="B21" s="30" t="s">
        <v>41</v>
      </c>
      <c r="C21" s="25" t="s">
        <v>42</v>
      </c>
      <c r="D21" s="28">
        <v>8</v>
      </c>
      <c r="E21" s="97"/>
      <c r="F21" s="181" t="s">
        <v>14</v>
      </c>
      <c r="H21" s="189"/>
      <c r="I21" s="189"/>
      <c r="J21" s="189"/>
      <c r="K21" s="192"/>
      <c r="L21" s="191"/>
      <c r="M21" s="191"/>
      <c r="N21" s="191"/>
      <c r="O21" s="128"/>
      <c r="P21" s="160"/>
      <c r="Q21" s="189"/>
    </row>
    <row r="22" spans="1:18" ht="12.6" thickBot="1" x14ac:dyDescent="0.3">
      <c r="A22" s="300" t="s">
        <v>43</v>
      </c>
      <c r="B22" s="300"/>
      <c r="C22" s="300"/>
      <c r="D22" s="300"/>
      <c r="E22" s="300"/>
      <c r="F22" s="300"/>
      <c r="H22" s="189"/>
      <c r="I22" s="189"/>
      <c r="J22" s="189"/>
      <c r="K22" s="193"/>
      <c r="L22" s="189"/>
      <c r="M22" s="189"/>
      <c r="N22" s="189"/>
      <c r="O22" s="189"/>
      <c r="P22" s="194"/>
      <c r="Q22" s="189"/>
    </row>
    <row r="23" spans="1:18" ht="22.5" customHeight="1" thickBot="1" x14ac:dyDescent="0.3">
      <c r="A23" s="25" t="s">
        <v>44</v>
      </c>
      <c r="B23" s="30" t="s">
        <v>45</v>
      </c>
      <c r="C23" s="25" t="s">
        <v>13</v>
      </c>
      <c r="D23" s="28">
        <v>1</v>
      </c>
      <c r="E23" s="97"/>
      <c r="F23" s="181" t="s">
        <v>14</v>
      </c>
      <c r="H23" s="189"/>
      <c r="I23" s="189"/>
      <c r="J23" s="189"/>
      <c r="K23" s="192"/>
      <c r="L23" s="191"/>
      <c r="M23" s="191"/>
      <c r="N23" s="191"/>
      <c r="O23" s="128"/>
      <c r="P23" s="160"/>
      <c r="Q23" s="189"/>
    </row>
    <row r="24" spans="1:18" ht="22.5" customHeight="1" thickBot="1" x14ac:dyDescent="0.3">
      <c r="A24" s="25" t="s">
        <v>46</v>
      </c>
      <c r="B24" s="30" t="s">
        <v>47</v>
      </c>
      <c r="C24" s="25" t="s">
        <v>13</v>
      </c>
      <c r="D24" s="28">
        <v>1</v>
      </c>
      <c r="E24" s="97"/>
      <c r="F24" s="181" t="s">
        <v>14</v>
      </c>
      <c r="H24" s="189"/>
      <c r="I24" s="189"/>
      <c r="J24" s="189"/>
      <c r="K24" s="192"/>
      <c r="L24" s="191"/>
      <c r="M24" s="191"/>
      <c r="N24" s="191"/>
      <c r="O24" s="128"/>
      <c r="P24" s="160"/>
      <c r="Q24" s="189"/>
    </row>
    <row r="25" spans="1:18" ht="12.6" thickBot="1" x14ac:dyDescent="0.3">
      <c r="A25" s="301" t="s">
        <v>48</v>
      </c>
      <c r="B25" s="301"/>
      <c r="C25" s="301"/>
      <c r="D25" s="301"/>
      <c r="E25" s="301"/>
      <c r="F25" s="301"/>
      <c r="H25" s="298"/>
      <c r="I25" s="298"/>
      <c r="J25" s="298"/>
      <c r="K25" s="298"/>
      <c r="L25" s="298"/>
      <c r="M25" s="298"/>
      <c r="N25" s="298"/>
      <c r="O25" s="298"/>
      <c r="P25" s="298"/>
      <c r="Q25" s="298"/>
      <c r="R25" s="298"/>
    </row>
    <row r="26" spans="1:18" ht="22.95" customHeight="1" thickBot="1" x14ac:dyDescent="0.3">
      <c r="A26" s="25" t="s">
        <v>49</v>
      </c>
      <c r="B26" s="30" t="s">
        <v>50</v>
      </c>
      <c r="C26" s="25" t="s">
        <v>51</v>
      </c>
      <c r="D26" s="28">
        <v>60</v>
      </c>
      <c r="E26" s="97"/>
      <c r="F26" s="181" t="s">
        <v>14</v>
      </c>
      <c r="H26" s="189"/>
      <c r="I26" s="189"/>
      <c r="J26" s="189"/>
      <c r="K26" s="192"/>
      <c r="L26" s="191"/>
      <c r="M26" s="191"/>
      <c r="N26" s="191"/>
      <c r="O26" s="128"/>
      <c r="P26" s="160"/>
      <c r="Q26" s="189"/>
    </row>
    <row r="27" spans="1:18" ht="22.95" customHeight="1" thickBot="1" x14ac:dyDescent="0.3">
      <c r="A27" s="25" t="s">
        <v>52</v>
      </c>
      <c r="B27" s="30" t="s">
        <v>53</v>
      </c>
      <c r="C27" s="25" t="s">
        <v>51</v>
      </c>
      <c r="D27" s="28">
        <v>60</v>
      </c>
      <c r="E27" s="97"/>
      <c r="F27" s="181" t="s">
        <v>14</v>
      </c>
      <c r="H27" s="189"/>
      <c r="I27" s="189"/>
      <c r="J27" s="189"/>
      <c r="K27" s="192"/>
      <c r="L27" s="191"/>
      <c r="M27" s="191"/>
      <c r="N27" s="191"/>
      <c r="O27" s="128"/>
      <c r="P27" s="160"/>
      <c r="Q27" s="189"/>
    </row>
    <row r="28" spans="1:18" ht="12.6" thickBot="1" x14ac:dyDescent="0.3">
      <c r="A28" s="301" t="s">
        <v>54</v>
      </c>
      <c r="B28" s="301"/>
      <c r="C28" s="301"/>
      <c r="D28" s="301"/>
      <c r="E28" s="301"/>
      <c r="F28" s="301"/>
      <c r="H28" s="298"/>
      <c r="I28" s="298"/>
      <c r="J28" s="298"/>
      <c r="K28" s="298"/>
      <c r="L28" s="298"/>
      <c r="M28" s="298"/>
      <c r="N28" s="298"/>
      <c r="O28" s="298"/>
      <c r="P28" s="298"/>
      <c r="Q28" s="298"/>
    </row>
    <row r="29" spans="1:18" ht="22.5" customHeight="1" thickBot="1" x14ac:dyDescent="0.3">
      <c r="A29" s="25" t="s">
        <v>55</v>
      </c>
      <c r="B29" s="30" t="s">
        <v>56</v>
      </c>
      <c r="C29" s="25" t="s">
        <v>13</v>
      </c>
      <c r="D29" s="28">
        <v>1</v>
      </c>
      <c r="E29" s="97"/>
      <c r="F29" s="181" t="s">
        <v>14</v>
      </c>
      <c r="H29" s="189"/>
      <c r="I29" s="189"/>
      <c r="J29" s="189"/>
      <c r="K29" s="190"/>
      <c r="L29" s="191"/>
      <c r="M29" s="191"/>
      <c r="N29" s="191"/>
      <c r="O29" s="128"/>
      <c r="P29" s="160"/>
      <c r="Q29" s="189"/>
    </row>
    <row r="30" spans="1:18" ht="12.6" thickBot="1" x14ac:dyDescent="0.3">
      <c r="A30" s="300" t="s">
        <v>57</v>
      </c>
      <c r="B30" s="300"/>
      <c r="C30" s="300"/>
      <c r="D30" s="300"/>
      <c r="E30" s="300"/>
      <c r="F30" s="300"/>
      <c r="H30" s="298"/>
      <c r="I30" s="298"/>
      <c r="J30" s="298"/>
      <c r="K30" s="298"/>
      <c r="L30" s="298"/>
      <c r="M30" s="298"/>
      <c r="N30" s="298"/>
      <c r="O30" s="298"/>
      <c r="P30" s="298"/>
      <c r="Q30" s="298"/>
    </row>
    <row r="31" spans="1:18" ht="22.5" customHeight="1" thickBot="1" x14ac:dyDescent="0.3">
      <c r="A31" s="25" t="s">
        <v>58</v>
      </c>
      <c r="B31" s="30" t="s">
        <v>59</v>
      </c>
      <c r="C31" s="25" t="s">
        <v>13</v>
      </c>
      <c r="D31" s="28">
        <v>1</v>
      </c>
      <c r="E31" s="97"/>
      <c r="F31" s="181" t="s">
        <v>14</v>
      </c>
      <c r="H31" s="189"/>
      <c r="I31" s="189"/>
      <c r="J31" s="189"/>
      <c r="K31" s="192"/>
      <c r="L31" s="191"/>
      <c r="M31" s="191"/>
      <c r="N31" s="191"/>
      <c r="O31" s="128"/>
      <c r="P31" s="160"/>
      <c r="Q31" s="189"/>
    </row>
    <row r="32" spans="1:18" ht="22.5" customHeight="1" thickBot="1" x14ac:dyDescent="0.3">
      <c r="A32" s="25" t="s">
        <v>60</v>
      </c>
      <c r="B32" s="30" t="s">
        <v>61</v>
      </c>
      <c r="C32" s="25" t="s">
        <v>13</v>
      </c>
      <c r="D32" s="28">
        <v>1</v>
      </c>
      <c r="E32" s="97"/>
      <c r="F32" s="181" t="s">
        <v>14</v>
      </c>
      <c r="H32" s="189"/>
      <c r="I32" s="189"/>
      <c r="J32" s="189"/>
      <c r="K32" s="192"/>
      <c r="L32" s="191"/>
      <c r="M32" s="191"/>
      <c r="N32" s="191"/>
      <c r="O32" s="128"/>
      <c r="P32" s="160"/>
      <c r="Q32" s="189"/>
    </row>
    <row r="33" spans="1:17" ht="22.5" customHeight="1" thickBot="1" x14ac:dyDescent="0.3">
      <c r="A33" s="25" t="s">
        <v>62</v>
      </c>
      <c r="B33" s="30" t="s">
        <v>63</v>
      </c>
      <c r="C33" s="25" t="s">
        <v>13</v>
      </c>
      <c r="D33" s="28">
        <v>1</v>
      </c>
      <c r="E33" s="97"/>
      <c r="F33" s="181" t="s">
        <v>14</v>
      </c>
      <c r="H33" s="189"/>
      <c r="I33" s="189"/>
      <c r="J33" s="189"/>
      <c r="K33" s="192"/>
      <c r="L33" s="191"/>
      <c r="M33" s="191"/>
      <c r="N33" s="191"/>
      <c r="O33" s="128"/>
      <c r="P33" s="160"/>
      <c r="Q33" s="189"/>
    </row>
    <row r="34" spans="1:17" ht="21" thickBot="1" x14ac:dyDescent="0.3">
      <c r="A34" s="25" t="s">
        <v>64</v>
      </c>
      <c r="B34" s="30" t="s">
        <v>65</v>
      </c>
      <c r="C34" s="25" t="s">
        <v>13</v>
      </c>
      <c r="D34" s="28">
        <v>1</v>
      </c>
      <c r="E34" s="97"/>
      <c r="F34" s="181" t="s">
        <v>14</v>
      </c>
      <c r="H34" s="189"/>
      <c r="I34" s="189"/>
      <c r="J34" s="189"/>
      <c r="K34" s="192"/>
      <c r="L34" s="191"/>
      <c r="M34" s="191"/>
      <c r="N34" s="191"/>
      <c r="O34" s="128"/>
      <c r="P34" s="160"/>
      <c r="Q34" s="189"/>
    </row>
    <row r="35" spans="1:17" ht="22.95" customHeight="1" thickBot="1" x14ac:dyDescent="0.3">
      <c r="A35" s="25" t="s">
        <v>66</v>
      </c>
      <c r="B35" s="30" t="s">
        <v>67</v>
      </c>
      <c r="C35" s="25" t="s">
        <v>13</v>
      </c>
      <c r="D35" s="28">
        <v>1</v>
      </c>
      <c r="E35" s="97"/>
      <c r="F35" s="181" t="s">
        <v>14</v>
      </c>
      <c r="H35" s="189"/>
      <c r="I35" s="189"/>
      <c r="J35" s="189"/>
      <c r="K35" s="192"/>
      <c r="L35" s="191"/>
      <c r="M35" s="191"/>
      <c r="N35" s="191"/>
      <c r="O35" s="128"/>
      <c r="P35" s="160"/>
      <c r="Q35" s="189"/>
    </row>
    <row r="36" spans="1:17" ht="22.95" customHeight="1" thickBot="1" x14ac:dyDescent="0.3">
      <c r="A36" s="25" t="s">
        <v>68</v>
      </c>
      <c r="B36" s="30" t="s">
        <v>69</v>
      </c>
      <c r="C36" s="25" t="s">
        <v>13</v>
      </c>
      <c r="D36" s="28">
        <v>1</v>
      </c>
      <c r="E36" s="97"/>
      <c r="F36" s="181" t="s">
        <v>14</v>
      </c>
      <c r="H36" s="189"/>
      <c r="I36" s="189"/>
      <c r="J36" s="189"/>
      <c r="K36" s="192"/>
      <c r="L36" s="191"/>
      <c r="M36" s="191"/>
      <c r="N36" s="191"/>
      <c r="O36" s="128"/>
      <c r="P36" s="160"/>
      <c r="Q36" s="189"/>
    </row>
    <row r="37" spans="1:17" ht="12.6" thickBot="1" x14ac:dyDescent="0.3">
      <c r="A37" s="300" t="s">
        <v>70</v>
      </c>
      <c r="B37" s="300"/>
      <c r="C37" s="300"/>
      <c r="D37" s="300"/>
      <c r="E37" s="300"/>
      <c r="F37" s="300"/>
      <c r="H37" s="298"/>
      <c r="I37" s="298"/>
      <c r="J37" s="298"/>
      <c r="K37" s="298"/>
      <c r="L37" s="298"/>
      <c r="M37" s="298"/>
      <c r="N37" s="298"/>
      <c r="O37" s="298"/>
      <c r="P37" s="298"/>
      <c r="Q37" s="298"/>
    </row>
    <row r="38" spans="1:17" ht="22.5" customHeight="1" thickBot="1" x14ac:dyDescent="0.3">
      <c r="A38" s="25" t="s">
        <v>71</v>
      </c>
      <c r="B38" s="30" t="s">
        <v>72</v>
      </c>
      <c r="C38" s="25" t="s">
        <v>13</v>
      </c>
      <c r="D38" s="28">
        <v>1</v>
      </c>
      <c r="E38" s="97"/>
      <c r="F38" s="181" t="s">
        <v>14</v>
      </c>
      <c r="H38" s="189"/>
      <c r="I38" s="189"/>
      <c r="J38" s="189"/>
      <c r="K38" s="195"/>
      <c r="L38" s="191"/>
      <c r="M38" s="191"/>
      <c r="N38" s="191"/>
      <c r="O38" s="128"/>
      <c r="P38" s="160"/>
      <c r="Q38" s="189"/>
    </row>
    <row r="39" spans="1:17" ht="12.6" thickBot="1" x14ac:dyDescent="0.3">
      <c r="A39" s="300" t="s">
        <v>73</v>
      </c>
      <c r="B39" s="300"/>
      <c r="C39" s="300"/>
      <c r="D39" s="300"/>
      <c r="E39" s="300"/>
      <c r="F39" s="300"/>
      <c r="H39" s="298"/>
      <c r="I39" s="298"/>
      <c r="J39" s="298"/>
      <c r="K39" s="298"/>
      <c r="L39" s="298"/>
      <c r="M39" s="298"/>
      <c r="N39" s="298"/>
      <c r="O39" s="298"/>
      <c r="P39" s="298"/>
      <c r="Q39" s="298"/>
    </row>
    <row r="40" spans="1:17" ht="22.5" customHeight="1" thickBot="1" x14ac:dyDescent="0.3">
      <c r="A40" s="25" t="s">
        <v>74</v>
      </c>
      <c r="B40" s="30" t="s">
        <v>75</v>
      </c>
      <c r="C40" s="25" t="s">
        <v>13</v>
      </c>
      <c r="D40" s="28">
        <v>1</v>
      </c>
      <c r="E40" s="97"/>
      <c r="F40" s="181" t="s">
        <v>14</v>
      </c>
      <c r="H40" s="189"/>
      <c r="I40" s="189"/>
      <c r="J40" s="189"/>
      <c r="K40" s="192"/>
      <c r="L40" s="191"/>
      <c r="M40" s="191"/>
      <c r="N40" s="191"/>
      <c r="O40" s="128"/>
      <c r="P40" s="160"/>
      <c r="Q40" s="189"/>
    </row>
    <row r="41" spans="1:17" ht="22.5" customHeight="1" thickBot="1" x14ac:dyDescent="0.3">
      <c r="A41" s="25" t="s">
        <v>76</v>
      </c>
      <c r="B41" s="30" t="s">
        <v>77</v>
      </c>
      <c r="C41" s="25" t="s">
        <v>13</v>
      </c>
      <c r="D41" s="28">
        <v>1</v>
      </c>
      <c r="E41" s="97"/>
      <c r="F41" s="181" t="s">
        <v>14</v>
      </c>
      <c r="H41" s="189"/>
      <c r="I41" s="189"/>
      <c r="J41" s="189"/>
      <c r="K41" s="192"/>
      <c r="L41" s="191"/>
      <c r="M41" s="191"/>
      <c r="N41" s="191"/>
      <c r="O41" s="128"/>
      <c r="P41" s="160"/>
      <c r="Q41" s="189"/>
    </row>
    <row r="42" spans="1:17" ht="12.6" thickBot="1" x14ac:dyDescent="0.3">
      <c r="A42" s="300" t="s">
        <v>78</v>
      </c>
      <c r="B42" s="300"/>
      <c r="C42" s="300"/>
      <c r="D42" s="300"/>
      <c r="E42" s="300"/>
      <c r="F42" s="300"/>
      <c r="H42" s="298"/>
      <c r="I42" s="298"/>
      <c r="J42" s="298"/>
      <c r="K42" s="298"/>
      <c r="L42" s="298"/>
      <c r="M42" s="298"/>
      <c r="N42" s="298"/>
      <c r="O42" s="298"/>
      <c r="P42" s="298"/>
      <c r="Q42" s="298"/>
    </row>
    <row r="43" spans="1:17" ht="22.5" customHeight="1" thickBot="1" x14ac:dyDescent="0.3">
      <c r="A43" s="25" t="s">
        <v>79</v>
      </c>
      <c r="B43" s="30" t="s">
        <v>80</v>
      </c>
      <c r="C43" s="25" t="s">
        <v>13</v>
      </c>
      <c r="D43" s="28">
        <v>1</v>
      </c>
      <c r="E43" s="97"/>
      <c r="F43" s="181" t="s">
        <v>14</v>
      </c>
      <c r="H43" s="189"/>
      <c r="I43" s="189"/>
      <c r="J43" s="189"/>
      <c r="K43" s="190"/>
      <c r="L43" s="191"/>
      <c r="M43" s="191"/>
      <c r="N43" s="191"/>
      <c r="O43" s="128"/>
      <c r="P43" s="160"/>
      <c r="Q43" s="189"/>
    </row>
    <row r="44" spans="1:17" ht="12.6" thickBot="1" x14ac:dyDescent="0.3">
      <c r="A44" s="301" t="s">
        <v>81</v>
      </c>
      <c r="B44" s="301"/>
      <c r="C44" s="301"/>
      <c r="D44" s="301"/>
      <c r="E44" s="301"/>
      <c r="F44" s="301"/>
      <c r="H44" s="298"/>
      <c r="I44" s="298"/>
      <c r="J44" s="298"/>
      <c r="K44" s="298"/>
      <c r="L44" s="298"/>
      <c r="M44" s="298"/>
      <c r="N44" s="298"/>
      <c r="O44" s="298"/>
      <c r="P44" s="298"/>
      <c r="Q44" s="298"/>
    </row>
    <row r="45" spans="1:17" ht="22.5" customHeight="1" thickBot="1" x14ac:dyDescent="0.3">
      <c r="A45" s="25" t="s">
        <v>82</v>
      </c>
      <c r="B45" s="30" t="s">
        <v>83</v>
      </c>
      <c r="C45" s="25" t="s">
        <v>13</v>
      </c>
      <c r="D45" s="28">
        <v>1</v>
      </c>
      <c r="E45" s="97"/>
      <c r="F45" s="181" t="s">
        <v>14</v>
      </c>
      <c r="H45" s="189"/>
      <c r="I45" s="189"/>
      <c r="J45" s="189"/>
      <c r="K45" s="192"/>
      <c r="L45" s="191"/>
      <c r="M45" s="191"/>
      <c r="N45" s="191"/>
      <c r="O45" s="128"/>
      <c r="P45" s="160"/>
      <c r="Q45" s="189"/>
    </row>
    <row r="46" spans="1:17" ht="12.6" thickBot="1" x14ac:dyDescent="0.3">
      <c r="A46" s="301" t="s">
        <v>84</v>
      </c>
      <c r="B46" s="301"/>
      <c r="C46" s="301"/>
      <c r="D46" s="301"/>
      <c r="E46" s="301"/>
      <c r="F46" s="301"/>
      <c r="H46" s="298"/>
      <c r="I46" s="298"/>
      <c r="J46" s="298"/>
      <c r="K46" s="298"/>
      <c r="L46" s="298"/>
      <c r="M46" s="298"/>
      <c r="N46" s="298"/>
      <c r="O46" s="298"/>
      <c r="P46" s="298"/>
      <c r="Q46" s="298"/>
    </row>
    <row r="47" spans="1:17" ht="22.5" customHeight="1" thickBot="1" x14ac:dyDescent="0.3">
      <c r="A47" s="25" t="s">
        <v>85</v>
      </c>
      <c r="B47" s="30" t="s">
        <v>86</v>
      </c>
      <c r="C47" s="25" t="s">
        <v>13</v>
      </c>
      <c r="D47" s="28">
        <v>1</v>
      </c>
      <c r="E47" s="97"/>
      <c r="F47" s="181" t="s">
        <v>14</v>
      </c>
      <c r="H47" s="189"/>
      <c r="I47" s="189"/>
      <c r="J47" s="189"/>
      <c r="K47" s="192"/>
      <c r="L47" s="191"/>
      <c r="M47" s="191"/>
      <c r="N47" s="191"/>
      <c r="O47" s="128"/>
      <c r="P47" s="160"/>
      <c r="Q47" s="189"/>
    </row>
    <row r="48" spans="1:17" ht="22.5" customHeight="1" thickBot="1" x14ac:dyDescent="0.3">
      <c r="A48" s="25" t="s">
        <v>87</v>
      </c>
      <c r="B48" s="30" t="s">
        <v>88</v>
      </c>
      <c r="C48" s="25" t="s">
        <v>13</v>
      </c>
      <c r="D48" s="28">
        <v>1</v>
      </c>
      <c r="E48" s="97"/>
      <c r="F48" s="181" t="s">
        <v>14</v>
      </c>
      <c r="H48" s="189"/>
      <c r="I48" s="189"/>
      <c r="J48" s="189"/>
      <c r="K48" s="192"/>
      <c r="L48" s="191"/>
      <c r="M48" s="191"/>
      <c r="N48" s="191"/>
      <c r="O48" s="128"/>
      <c r="P48" s="160"/>
      <c r="Q48" s="189"/>
    </row>
    <row r="49" spans="1:18" ht="22.5" customHeight="1" thickBot="1" x14ac:dyDescent="0.3">
      <c r="A49" s="25" t="s">
        <v>89</v>
      </c>
      <c r="B49" s="30" t="s">
        <v>90</v>
      </c>
      <c r="C49" s="25" t="s">
        <v>13</v>
      </c>
      <c r="D49" s="28">
        <v>1</v>
      </c>
      <c r="E49" s="97"/>
      <c r="F49" s="181" t="s">
        <v>14</v>
      </c>
      <c r="H49" s="189"/>
      <c r="I49" s="189"/>
      <c r="J49" s="189"/>
      <c r="K49" s="192"/>
      <c r="L49" s="191"/>
      <c r="M49" s="191"/>
      <c r="N49" s="191"/>
      <c r="O49" s="128"/>
      <c r="P49" s="160"/>
      <c r="Q49" s="189"/>
    </row>
    <row r="50" spans="1:18" ht="22.95" customHeight="1" thickBot="1" x14ac:dyDescent="0.3">
      <c r="A50" s="25" t="s">
        <v>91</v>
      </c>
      <c r="B50" s="30" t="s">
        <v>92</v>
      </c>
      <c r="C50" s="25" t="s">
        <v>13</v>
      </c>
      <c r="D50" s="28">
        <v>1</v>
      </c>
      <c r="E50" s="97"/>
      <c r="F50" s="181" t="s">
        <v>14</v>
      </c>
      <c r="H50" s="189"/>
      <c r="I50" s="189"/>
      <c r="J50" s="189"/>
      <c r="K50" s="192"/>
      <c r="L50" s="191"/>
      <c r="M50" s="191"/>
      <c r="N50" s="191"/>
      <c r="O50" s="128"/>
      <c r="P50" s="160"/>
      <c r="Q50" s="189"/>
    </row>
    <row r="51" spans="1:18" ht="67.2" customHeight="1" thickBot="1" x14ac:dyDescent="0.3">
      <c r="A51" s="25" t="s">
        <v>93</v>
      </c>
      <c r="B51" s="30" t="s">
        <v>94</v>
      </c>
      <c r="C51" s="25" t="s">
        <v>13</v>
      </c>
      <c r="D51" s="28">
        <v>1</v>
      </c>
      <c r="E51" s="97"/>
      <c r="F51" s="181" t="s">
        <v>14</v>
      </c>
      <c r="H51" s="189"/>
      <c r="I51" s="189"/>
      <c r="J51" s="189"/>
      <c r="K51" s="192"/>
      <c r="L51" s="191"/>
      <c r="M51" s="191"/>
      <c r="N51" s="191"/>
      <c r="O51" s="128"/>
      <c r="P51" s="160"/>
      <c r="Q51" s="189"/>
    </row>
    <row r="52" spans="1:18" ht="57" customHeight="1" thickBot="1" x14ac:dyDescent="0.3">
      <c r="A52" s="25" t="s">
        <v>95</v>
      </c>
      <c r="B52" s="30" t="s">
        <v>96</v>
      </c>
      <c r="C52" s="25" t="s">
        <v>13</v>
      </c>
      <c r="D52" s="28">
        <v>1</v>
      </c>
      <c r="E52" s="97"/>
      <c r="F52" s="181" t="s">
        <v>14</v>
      </c>
      <c r="H52" s="189"/>
      <c r="I52" s="189"/>
      <c r="J52" s="189"/>
      <c r="K52" s="192"/>
      <c r="L52" s="191"/>
      <c r="M52" s="191"/>
      <c r="N52" s="191"/>
      <c r="O52" s="128"/>
      <c r="P52" s="160"/>
      <c r="Q52" s="189"/>
    </row>
    <row r="53" spans="1:18" ht="32.25" customHeight="1" thickBot="1" x14ac:dyDescent="0.3">
      <c r="A53" s="25" t="s">
        <v>97</v>
      </c>
      <c r="B53" s="30" t="s">
        <v>98</v>
      </c>
      <c r="C53" s="25" t="s">
        <v>13</v>
      </c>
      <c r="D53" s="28">
        <v>1</v>
      </c>
      <c r="E53" s="97"/>
      <c r="F53" s="181" t="s">
        <v>14</v>
      </c>
      <c r="H53" s="189"/>
      <c r="I53" s="189"/>
      <c r="J53" s="189"/>
      <c r="K53" s="192"/>
      <c r="L53" s="191"/>
      <c r="M53" s="191"/>
      <c r="N53" s="191"/>
      <c r="O53" s="128"/>
      <c r="P53" s="160"/>
      <c r="Q53" s="189"/>
    </row>
    <row r="54" spans="1:18" ht="22.5" customHeight="1" thickBot="1" x14ac:dyDescent="0.3">
      <c r="A54" s="25" t="s">
        <v>99</v>
      </c>
      <c r="B54" s="30" t="s">
        <v>100</v>
      </c>
      <c r="C54" s="25" t="s">
        <v>13</v>
      </c>
      <c r="D54" s="28">
        <v>1</v>
      </c>
      <c r="E54" s="97"/>
      <c r="F54" s="181" t="s">
        <v>14</v>
      </c>
      <c r="H54" s="189"/>
      <c r="I54" s="189"/>
      <c r="J54" s="189"/>
      <c r="K54" s="192"/>
      <c r="L54" s="191"/>
      <c r="M54" s="191"/>
      <c r="N54" s="191"/>
      <c r="O54" s="128"/>
      <c r="P54" s="160"/>
      <c r="Q54" s="189"/>
    </row>
    <row r="55" spans="1:18" ht="22.5" customHeight="1" thickBot="1" x14ac:dyDescent="0.3">
      <c r="A55" s="25" t="s">
        <v>101</v>
      </c>
      <c r="B55" s="30" t="s">
        <v>102</v>
      </c>
      <c r="C55" s="25" t="s">
        <v>13</v>
      </c>
      <c r="D55" s="28">
        <v>1</v>
      </c>
      <c r="E55" s="97"/>
      <c r="F55" s="181" t="s">
        <v>14</v>
      </c>
      <c r="H55" s="189"/>
      <c r="I55" s="189"/>
      <c r="J55" s="189"/>
      <c r="K55" s="192"/>
      <c r="L55" s="191"/>
      <c r="M55" s="191"/>
      <c r="N55" s="191"/>
      <c r="O55" s="128"/>
      <c r="P55" s="160"/>
      <c r="Q55" s="189"/>
    </row>
    <row r="56" spans="1:18" ht="12.6" thickBot="1" x14ac:dyDescent="0.3">
      <c r="A56" s="300" t="s">
        <v>103</v>
      </c>
      <c r="B56" s="300"/>
      <c r="C56" s="300"/>
      <c r="D56" s="300"/>
      <c r="E56" s="300"/>
      <c r="F56" s="300"/>
      <c r="H56" s="298"/>
      <c r="I56" s="298"/>
      <c r="J56" s="298"/>
      <c r="K56" s="298"/>
      <c r="L56" s="298"/>
      <c r="M56" s="298"/>
      <c r="N56" s="298"/>
      <c r="O56" s="298"/>
      <c r="P56" s="298"/>
      <c r="Q56" s="298"/>
    </row>
    <row r="57" spans="1:18" ht="22.5" customHeight="1" thickBot="1" x14ac:dyDescent="0.3">
      <c r="A57" s="25" t="s">
        <v>104</v>
      </c>
      <c r="B57" s="46" t="s">
        <v>105</v>
      </c>
      <c r="C57" s="25" t="s">
        <v>13</v>
      </c>
      <c r="D57" s="28">
        <v>1</v>
      </c>
      <c r="E57" s="97"/>
      <c r="F57" s="181" t="s">
        <v>14</v>
      </c>
      <c r="H57" s="189"/>
      <c r="I57" s="189"/>
      <c r="J57" s="189"/>
      <c r="K57" s="192"/>
      <c r="L57" s="191"/>
      <c r="M57" s="191"/>
      <c r="N57" s="191"/>
      <c r="O57" s="128"/>
      <c r="P57" s="160"/>
      <c r="Q57" s="189"/>
    </row>
    <row r="58" spans="1:18" ht="12.6" thickBot="1" x14ac:dyDescent="0.3">
      <c r="A58" s="301" t="s">
        <v>106</v>
      </c>
      <c r="B58" s="301"/>
      <c r="C58" s="301"/>
      <c r="D58" s="301"/>
      <c r="E58" s="301"/>
      <c r="F58" s="301"/>
      <c r="H58" s="298"/>
      <c r="I58" s="298"/>
      <c r="J58" s="298"/>
      <c r="K58" s="298"/>
      <c r="L58" s="298"/>
      <c r="M58" s="298"/>
      <c r="N58" s="298"/>
      <c r="O58" s="298"/>
      <c r="P58" s="298"/>
      <c r="Q58" s="298"/>
    </row>
    <row r="59" spans="1:18" ht="22.5" customHeight="1" thickBot="1" x14ac:dyDescent="0.3">
      <c r="A59" s="25" t="s">
        <v>107</v>
      </c>
      <c r="B59" s="30" t="s">
        <v>108</v>
      </c>
      <c r="C59" s="25" t="s">
        <v>13</v>
      </c>
      <c r="D59" s="28">
        <v>1</v>
      </c>
      <c r="E59" s="97"/>
      <c r="F59" s="181" t="s">
        <v>14</v>
      </c>
      <c r="H59" s="196"/>
      <c r="I59" s="196"/>
      <c r="J59" s="196"/>
      <c r="K59" s="192"/>
      <c r="L59" s="197"/>
      <c r="M59" s="197"/>
      <c r="N59" s="197"/>
      <c r="O59" s="198"/>
      <c r="P59" s="199"/>
      <c r="Q59" s="196"/>
      <c r="R59" s="200"/>
    </row>
    <row r="60" spans="1:18" ht="12.6" thickBot="1" x14ac:dyDescent="0.3">
      <c r="A60" s="301" t="s">
        <v>109</v>
      </c>
      <c r="B60" s="301"/>
      <c r="C60" s="301"/>
      <c r="D60" s="301"/>
      <c r="E60" s="301"/>
      <c r="F60" s="301"/>
      <c r="H60" s="299"/>
      <c r="I60" s="299"/>
      <c r="J60" s="299"/>
      <c r="K60" s="299"/>
      <c r="L60" s="299"/>
      <c r="M60" s="299"/>
      <c r="N60" s="299"/>
      <c r="O60" s="299"/>
      <c r="P60" s="299"/>
      <c r="Q60" s="299"/>
      <c r="R60" s="200"/>
    </row>
    <row r="61" spans="1:18" ht="22.5" customHeight="1" thickBot="1" x14ac:dyDescent="0.3">
      <c r="A61" s="25" t="s">
        <v>110</v>
      </c>
      <c r="B61" s="46" t="s">
        <v>111</v>
      </c>
      <c r="C61" s="25" t="s">
        <v>13</v>
      </c>
      <c r="D61" s="28">
        <v>1</v>
      </c>
      <c r="E61" s="97"/>
      <c r="F61" s="181" t="s">
        <v>14</v>
      </c>
      <c r="H61" s="189"/>
      <c r="I61" s="189"/>
      <c r="J61" s="189"/>
      <c r="K61" s="192"/>
      <c r="L61" s="191"/>
      <c r="M61" s="191"/>
      <c r="N61" s="191"/>
      <c r="O61" s="128"/>
      <c r="P61" s="160"/>
      <c r="Q61" s="189"/>
    </row>
    <row r="62" spans="1:18" ht="12.6" thickBot="1" x14ac:dyDescent="0.3">
      <c r="A62" s="301" t="s">
        <v>112</v>
      </c>
      <c r="B62" s="301"/>
      <c r="C62" s="301"/>
      <c r="D62" s="301"/>
      <c r="E62" s="301"/>
      <c r="F62" s="301"/>
      <c r="H62" s="298"/>
      <c r="I62" s="298"/>
      <c r="J62" s="298"/>
      <c r="K62" s="298"/>
      <c r="L62" s="298"/>
      <c r="M62" s="298"/>
      <c r="N62" s="298"/>
      <c r="O62" s="298"/>
      <c r="P62" s="298"/>
      <c r="Q62" s="298"/>
    </row>
    <row r="63" spans="1:18" ht="22.5" customHeight="1" thickBot="1" x14ac:dyDescent="0.3">
      <c r="A63" s="25" t="s">
        <v>113</v>
      </c>
      <c r="B63" s="30" t="s">
        <v>114</v>
      </c>
      <c r="C63" s="25" t="s">
        <v>13</v>
      </c>
      <c r="D63" s="28">
        <v>1</v>
      </c>
      <c r="E63" s="97"/>
      <c r="F63" s="181" t="s">
        <v>14</v>
      </c>
      <c r="H63" s="189"/>
      <c r="I63" s="189"/>
      <c r="J63" s="189"/>
      <c r="K63" s="192"/>
      <c r="L63" s="191"/>
      <c r="M63" s="191"/>
      <c r="N63" s="191"/>
      <c r="O63" s="128"/>
      <c r="P63" s="160"/>
      <c r="Q63" s="189"/>
    </row>
    <row r="64" spans="1:18" ht="12.6" hidden="1" thickBot="1" x14ac:dyDescent="0.3">
      <c r="A64" s="300" t="s">
        <v>115</v>
      </c>
      <c r="B64" s="300"/>
      <c r="C64" s="300"/>
      <c r="D64" s="300"/>
      <c r="E64" s="300"/>
      <c r="F64" s="300"/>
      <c r="H64" s="298"/>
      <c r="I64" s="298"/>
      <c r="J64" s="298"/>
      <c r="K64" s="298"/>
      <c r="L64" s="298"/>
      <c r="M64" s="298"/>
      <c r="N64" s="298"/>
      <c r="O64" s="298"/>
      <c r="P64" s="298"/>
      <c r="Q64" s="298"/>
    </row>
    <row r="65" spans="1:17" ht="22.5" hidden="1" customHeight="1" thickBot="1" x14ac:dyDescent="0.3">
      <c r="A65" s="25" t="s">
        <v>95</v>
      </c>
      <c r="B65" s="46" t="s">
        <v>116</v>
      </c>
      <c r="C65" s="25" t="s">
        <v>13</v>
      </c>
      <c r="D65" s="28">
        <v>1</v>
      </c>
      <c r="E65" s="97" t="e">
        <f>#REF!</f>
        <v>#REF!</v>
      </c>
      <c r="F65" s="182" t="e">
        <f t="shared" ref="F65:F67" si="0">E65*D65</f>
        <v>#REF!</v>
      </c>
      <c r="H65" s="189"/>
      <c r="I65" s="189"/>
      <c r="J65" s="189"/>
      <c r="K65" s="201"/>
      <c r="L65" s="191"/>
      <c r="M65" s="191"/>
      <c r="N65" s="191"/>
      <c r="O65" s="128"/>
      <c r="P65" s="160"/>
      <c r="Q65" s="189"/>
    </row>
    <row r="66" spans="1:17" ht="22.5" hidden="1" customHeight="1" thickBot="1" x14ac:dyDescent="0.3">
      <c r="A66" s="25" t="s">
        <v>97</v>
      </c>
      <c r="B66" s="46" t="s">
        <v>117</v>
      </c>
      <c r="C66" s="25" t="s">
        <v>13</v>
      </c>
      <c r="D66" s="28">
        <v>1</v>
      </c>
      <c r="E66" s="97" t="e">
        <f>#REF!</f>
        <v>#REF!</v>
      </c>
      <c r="F66" s="182" t="e">
        <f t="shared" si="0"/>
        <v>#REF!</v>
      </c>
      <c r="H66" s="189"/>
      <c r="I66" s="189"/>
      <c r="J66" s="189"/>
      <c r="K66" s="201"/>
      <c r="L66" s="191"/>
      <c r="M66" s="191"/>
      <c r="N66" s="191"/>
      <c r="O66" s="128"/>
      <c r="P66" s="160"/>
      <c r="Q66" s="189"/>
    </row>
    <row r="67" spans="1:17" ht="22.5" hidden="1" customHeight="1" thickBot="1" x14ac:dyDescent="0.3">
      <c r="A67" s="25" t="s">
        <v>99</v>
      </c>
      <c r="B67" s="46" t="s">
        <v>118</v>
      </c>
      <c r="C67" s="25" t="s">
        <v>13</v>
      </c>
      <c r="D67" s="28">
        <v>1</v>
      </c>
      <c r="E67" s="97" t="e">
        <f>#REF!</f>
        <v>#REF!</v>
      </c>
      <c r="F67" s="182" t="e">
        <f t="shared" si="0"/>
        <v>#REF!</v>
      </c>
      <c r="H67" s="189"/>
      <c r="I67" s="189"/>
      <c r="J67" s="189"/>
      <c r="K67" s="201"/>
      <c r="L67" s="191"/>
      <c r="M67" s="191"/>
      <c r="N67" s="191"/>
      <c r="O67" s="128"/>
      <c r="P67" s="160"/>
      <c r="Q67" s="189"/>
    </row>
    <row r="68" spans="1:17" ht="12.6" thickBot="1" x14ac:dyDescent="0.3">
      <c r="A68" s="300" t="s">
        <v>119</v>
      </c>
      <c r="B68" s="300"/>
      <c r="C68" s="300"/>
      <c r="D68" s="300"/>
      <c r="E68" s="300"/>
      <c r="F68" s="300"/>
      <c r="H68" s="298"/>
      <c r="I68" s="298"/>
      <c r="J68" s="298"/>
      <c r="K68" s="298"/>
      <c r="L68" s="298"/>
      <c r="M68" s="298"/>
      <c r="N68" s="298"/>
      <c r="O68" s="298"/>
      <c r="P68" s="298"/>
      <c r="Q68" s="298"/>
    </row>
    <row r="69" spans="1:17" ht="22.5" customHeight="1" thickBot="1" x14ac:dyDescent="0.3">
      <c r="A69" s="25" t="s">
        <v>120</v>
      </c>
      <c r="B69" s="46" t="s">
        <v>121</v>
      </c>
      <c r="C69" s="25" t="s">
        <v>13</v>
      </c>
      <c r="D69" s="28">
        <v>1</v>
      </c>
      <c r="E69" s="144"/>
      <c r="F69" s="181">
        <v>20000</v>
      </c>
      <c r="H69" s="189"/>
      <c r="I69" s="189"/>
      <c r="J69" s="189"/>
      <c r="K69" s="190"/>
      <c r="L69" s="191"/>
      <c r="M69" s="191"/>
      <c r="N69" s="191"/>
      <c r="O69" s="128"/>
      <c r="P69" s="160"/>
      <c r="Q69" s="189"/>
    </row>
    <row r="70" spans="1:17" ht="12.6" thickBot="1" x14ac:dyDescent="0.3">
      <c r="A70" s="301" t="s">
        <v>122</v>
      </c>
      <c r="B70" s="301"/>
      <c r="C70" s="301"/>
      <c r="D70" s="301"/>
      <c r="E70" s="301"/>
      <c r="F70" s="301"/>
      <c r="H70" s="298"/>
      <c r="I70" s="298"/>
      <c r="J70" s="298"/>
      <c r="K70" s="298"/>
      <c r="L70" s="298"/>
      <c r="M70" s="298"/>
      <c r="N70" s="298"/>
      <c r="O70" s="298"/>
      <c r="P70" s="298"/>
      <c r="Q70" s="298"/>
    </row>
    <row r="71" spans="1:17" ht="22.5" customHeight="1" thickBot="1" x14ac:dyDescent="0.3">
      <c r="A71" s="25" t="s">
        <v>123</v>
      </c>
      <c r="B71" s="167" t="s">
        <v>124</v>
      </c>
      <c r="C71" s="25" t="s">
        <v>13</v>
      </c>
      <c r="D71" s="28">
        <v>1</v>
      </c>
      <c r="E71" s="97"/>
      <c r="F71" s="181" t="s">
        <v>14</v>
      </c>
      <c r="H71" s="189"/>
      <c r="I71" s="189"/>
      <c r="J71" s="189"/>
      <c r="K71" s="190"/>
      <c r="L71" s="191"/>
      <c r="M71" s="191"/>
      <c r="N71" s="191"/>
      <c r="O71" s="128"/>
      <c r="P71" s="160"/>
      <c r="Q71" s="189"/>
    </row>
    <row r="72" spans="1:17" ht="12.6" thickBot="1" x14ac:dyDescent="0.3">
      <c r="A72" s="301" t="s">
        <v>125</v>
      </c>
      <c r="B72" s="301"/>
      <c r="C72" s="301"/>
      <c r="D72" s="301"/>
      <c r="E72" s="301"/>
      <c r="F72" s="301"/>
      <c r="H72" s="297"/>
      <c r="I72" s="297"/>
      <c r="J72" s="297"/>
      <c r="K72" s="297"/>
      <c r="L72" s="297"/>
      <c r="M72" s="297"/>
      <c r="N72" s="297"/>
      <c r="O72" s="297"/>
      <c r="P72" s="297"/>
      <c r="Q72" s="297"/>
    </row>
    <row r="73" spans="1:17" ht="22.5" customHeight="1" thickBot="1" x14ac:dyDescent="0.3">
      <c r="A73" s="25" t="s">
        <v>126</v>
      </c>
      <c r="B73" s="30" t="s">
        <v>127</v>
      </c>
      <c r="C73" s="25" t="s">
        <v>13</v>
      </c>
      <c r="D73" s="28">
        <v>1</v>
      </c>
      <c r="E73" s="97"/>
      <c r="F73" s="181" t="s">
        <v>14</v>
      </c>
      <c r="H73" s="189"/>
      <c r="I73" s="189"/>
      <c r="J73" s="189"/>
      <c r="K73" s="190"/>
      <c r="L73" s="191"/>
      <c r="M73" s="191"/>
      <c r="N73" s="191"/>
      <c r="O73" s="128"/>
      <c r="P73" s="160"/>
      <c r="Q73" s="189"/>
    </row>
    <row r="74" spans="1:17" ht="12.6" thickBot="1" x14ac:dyDescent="0.3">
      <c r="A74" s="301" t="s">
        <v>128</v>
      </c>
      <c r="B74" s="301"/>
      <c r="C74" s="301"/>
      <c r="D74" s="301"/>
      <c r="E74" s="301"/>
      <c r="F74" s="301"/>
      <c r="H74" s="298"/>
      <c r="I74" s="298"/>
      <c r="J74" s="298"/>
      <c r="K74" s="298"/>
      <c r="L74" s="298"/>
      <c r="M74" s="298"/>
      <c r="N74" s="298"/>
      <c r="O74" s="298"/>
      <c r="P74" s="298"/>
      <c r="Q74" s="298"/>
    </row>
    <row r="75" spans="1:17" ht="22.5" customHeight="1" thickBot="1" x14ac:dyDescent="0.3">
      <c r="A75" s="25" t="s">
        <v>129</v>
      </c>
      <c r="B75" s="30" t="s">
        <v>130</v>
      </c>
      <c r="C75" s="25" t="s">
        <v>13</v>
      </c>
      <c r="D75" s="28">
        <v>1</v>
      </c>
      <c r="E75" s="97"/>
      <c r="F75" s="181" t="s">
        <v>14</v>
      </c>
      <c r="H75" s="189"/>
      <c r="I75" s="189"/>
      <c r="J75" s="189"/>
      <c r="K75" s="202"/>
      <c r="L75" s="191"/>
      <c r="M75" s="191"/>
      <c r="N75" s="191"/>
      <c r="O75" s="128"/>
      <c r="P75" s="160"/>
      <c r="Q75" s="189"/>
    </row>
    <row r="76" spans="1:17" ht="22.5" customHeight="1" thickBot="1" x14ac:dyDescent="0.3">
      <c r="A76" s="25" t="s">
        <v>131</v>
      </c>
      <c r="B76" s="30" t="s">
        <v>132</v>
      </c>
      <c r="C76" s="25" t="s">
        <v>13</v>
      </c>
      <c r="D76" s="28">
        <v>1</v>
      </c>
      <c r="E76" s="97"/>
      <c r="F76" s="181" t="s">
        <v>14</v>
      </c>
      <c r="H76" s="189"/>
      <c r="I76" s="189"/>
      <c r="J76" s="189"/>
      <c r="K76" s="202"/>
      <c r="L76" s="191"/>
      <c r="M76" s="191"/>
      <c r="N76" s="191"/>
      <c r="O76" s="128"/>
      <c r="P76" s="160"/>
      <c r="Q76" s="189"/>
    </row>
    <row r="77" spans="1:17" ht="22.5" customHeight="1" thickBot="1" x14ac:dyDescent="0.3">
      <c r="A77" s="302" t="s">
        <v>133</v>
      </c>
      <c r="B77" s="302"/>
      <c r="C77" s="302"/>
      <c r="D77" s="302"/>
      <c r="E77" s="302"/>
      <c r="F77" s="183" t="s">
        <v>14</v>
      </c>
      <c r="H77" s="189"/>
      <c r="I77" s="191"/>
      <c r="J77" s="191"/>
      <c r="K77" s="201"/>
      <c r="L77" s="191"/>
      <c r="M77" s="191"/>
      <c r="N77" s="191"/>
      <c r="O77" s="128"/>
      <c r="P77" s="160"/>
      <c r="Q77" s="189"/>
    </row>
    <row r="81" spans="8:17" ht="12" x14ac:dyDescent="0.25">
      <c r="H81" s="194"/>
      <c r="I81" s="203"/>
      <c r="J81" s="203"/>
      <c r="K81" s="191"/>
      <c r="L81" s="191"/>
      <c r="M81" s="191"/>
      <c r="N81" s="191"/>
      <c r="O81" s="128"/>
      <c r="P81" s="160"/>
      <c r="Q81" s="128"/>
    </row>
  </sheetData>
  <mergeCells count="43">
    <mergeCell ref="A30:F30"/>
    <mergeCell ref="A1:F1"/>
    <mergeCell ref="A2:F2"/>
    <mergeCell ref="A3:F3"/>
    <mergeCell ref="A5:F5"/>
    <mergeCell ref="A6:F6"/>
    <mergeCell ref="A17:F17"/>
    <mergeCell ref="A25:F25"/>
    <mergeCell ref="A28:F28"/>
    <mergeCell ref="A19:F19"/>
    <mergeCell ref="A22:F22"/>
    <mergeCell ref="A70:F70"/>
    <mergeCell ref="A77:E77"/>
    <mergeCell ref="A60:F60"/>
    <mergeCell ref="A64:F64"/>
    <mergeCell ref="A68:F68"/>
    <mergeCell ref="A72:F72"/>
    <mergeCell ref="A74:F74"/>
    <mergeCell ref="A62:F62"/>
    <mergeCell ref="A39:F39"/>
    <mergeCell ref="A42:F42"/>
    <mergeCell ref="A37:F37"/>
    <mergeCell ref="A58:F58"/>
    <mergeCell ref="A56:F56"/>
    <mergeCell ref="A44:F44"/>
    <mergeCell ref="A46:F46"/>
    <mergeCell ref="H25:R25"/>
    <mergeCell ref="H28:Q28"/>
    <mergeCell ref="H30:Q30"/>
    <mergeCell ref="H37:Q37"/>
    <mergeCell ref="H39:Q39"/>
    <mergeCell ref="H42:Q42"/>
    <mergeCell ref="H44:Q44"/>
    <mergeCell ref="H46:Q46"/>
    <mergeCell ref="H56:Q56"/>
    <mergeCell ref="H58:Q58"/>
    <mergeCell ref="H72:Q72"/>
    <mergeCell ref="H74:Q74"/>
    <mergeCell ref="H60:Q60"/>
    <mergeCell ref="H62:Q62"/>
    <mergeCell ref="H64:Q64"/>
    <mergeCell ref="H68:Q68"/>
    <mergeCell ref="H70:Q70"/>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C19"/>
  <sheetViews>
    <sheetView view="pageBreakPreview" zoomScale="70" zoomScaleNormal="100" zoomScaleSheetLayoutView="70" workbookViewId="0">
      <selection activeCell="M17" sqref="M17"/>
    </sheetView>
  </sheetViews>
  <sheetFormatPr defaultRowHeight="14.4" x14ac:dyDescent="0.3"/>
  <cols>
    <col min="1" max="1" width="101.33203125" customWidth="1"/>
    <col min="2" max="2" width="17.88671875" customWidth="1"/>
    <col min="3" max="3" width="13.44140625" bestFit="1" customWidth="1"/>
  </cols>
  <sheetData>
    <row r="1" spans="1:2" ht="15.6" x14ac:dyDescent="0.3">
      <c r="A1" s="309" t="s">
        <v>138</v>
      </c>
      <c r="B1" s="310"/>
    </row>
    <row r="2" spans="1:2" ht="15.6" x14ac:dyDescent="0.3">
      <c r="A2" s="307" t="s">
        <v>139</v>
      </c>
      <c r="B2" s="308"/>
    </row>
    <row r="3" spans="1:2" ht="15.6" x14ac:dyDescent="0.3">
      <c r="A3" s="307" t="s">
        <v>282</v>
      </c>
      <c r="B3" s="308"/>
    </row>
    <row r="4" spans="1:2" ht="16.2" thickBot="1" x14ac:dyDescent="0.35">
      <c r="A4" s="305" t="s">
        <v>135</v>
      </c>
      <c r="B4" s="306"/>
    </row>
    <row r="5" spans="1:2" ht="15.75" customHeight="1" thickBot="1" x14ac:dyDescent="0.35">
      <c r="A5" s="311" t="s">
        <v>283</v>
      </c>
      <c r="B5" s="312"/>
    </row>
    <row r="6" spans="1:2" x14ac:dyDescent="0.3">
      <c r="A6" s="54" t="s">
        <v>387</v>
      </c>
      <c r="B6" s="58" t="str">
        <f>'Series 600'!F102</f>
        <v>€</v>
      </c>
    </row>
    <row r="7" spans="1:2" x14ac:dyDescent="0.3">
      <c r="A7" s="54"/>
      <c r="B7" s="59"/>
    </row>
    <row r="8" spans="1:2" x14ac:dyDescent="0.3">
      <c r="A8" s="68"/>
      <c r="B8" s="59"/>
    </row>
    <row r="9" spans="1:2" x14ac:dyDescent="0.3">
      <c r="A9" s="68"/>
      <c r="B9" s="67"/>
    </row>
    <row r="10" spans="1:2" x14ac:dyDescent="0.3">
      <c r="A10" s="68"/>
      <c r="B10" s="67"/>
    </row>
    <row r="11" spans="1:2" x14ac:dyDescent="0.3">
      <c r="A11" s="68"/>
      <c r="B11" s="67"/>
    </row>
    <row r="12" spans="1:2" x14ac:dyDescent="0.3">
      <c r="A12" s="68"/>
      <c r="B12" s="67"/>
    </row>
    <row r="13" spans="1:2" x14ac:dyDescent="0.3">
      <c r="A13" s="68"/>
      <c r="B13" s="67"/>
    </row>
    <row r="14" spans="1:2" x14ac:dyDescent="0.3">
      <c r="A14" s="68"/>
      <c r="B14" s="67"/>
    </row>
    <row r="15" spans="1:2" x14ac:dyDescent="0.3">
      <c r="A15" s="68"/>
      <c r="B15" s="67"/>
    </row>
    <row r="16" spans="1:2" x14ac:dyDescent="0.3">
      <c r="A16" s="68"/>
      <c r="B16" s="67"/>
    </row>
    <row r="17" spans="1:3" x14ac:dyDescent="0.3">
      <c r="A17" s="68"/>
      <c r="B17" s="67"/>
    </row>
    <row r="18" spans="1:3" ht="15" thickBot="1" x14ac:dyDescent="0.35">
      <c r="A18" s="73"/>
      <c r="B18" s="72"/>
    </row>
    <row r="19" spans="1:3" ht="29.25" customHeight="1" thickBot="1" x14ac:dyDescent="0.35">
      <c r="A19" s="69" t="s">
        <v>388</v>
      </c>
      <c r="B19" s="74" t="str">
        <f>B6</f>
        <v>€</v>
      </c>
      <c r="C19" s="6"/>
    </row>
  </sheetData>
  <mergeCells count="5">
    <mergeCell ref="A5:B5"/>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1:B19"/>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138</v>
      </c>
      <c r="B1" s="310"/>
    </row>
    <row r="2" spans="1:2" ht="15.6" x14ac:dyDescent="0.3">
      <c r="A2" s="307" t="s">
        <v>139</v>
      </c>
      <c r="B2" s="308"/>
    </row>
    <row r="3" spans="1:2" ht="16.2" thickBot="1" x14ac:dyDescent="0.35">
      <c r="A3" s="305" t="s">
        <v>135</v>
      </c>
      <c r="B3" s="306"/>
    </row>
    <row r="4" spans="1:2" ht="15" thickBot="1" x14ac:dyDescent="0.35">
      <c r="A4" s="320" t="s">
        <v>389</v>
      </c>
      <c r="B4" s="321"/>
    </row>
    <row r="5" spans="1:2" x14ac:dyDescent="0.3">
      <c r="A5" s="76" t="s">
        <v>390</v>
      </c>
      <c r="B5" s="113" t="str">
        <f>'Series 200 Summary'!B18</f>
        <v>€</v>
      </c>
    </row>
    <row r="6" spans="1:2" x14ac:dyDescent="0.3">
      <c r="A6" s="76" t="s">
        <v>391</v>
      </c>
      <c r="B6" s="88" t="str">
        <f>'Series 300 Summary'!B19</f>
        <v>€</v>
      </c>
    </row>
    <row r="7" spans="1:2" x14ac:dyDescent="0.3">
      <c r="A7" s="76" t="s">
        <v>392</v>
      </c>
      <c r="B7" s="88" t="str">
        <f>'Series 400 Summary'!B19</f>
        <v>€</v>
      </c>
    </row>
    <row r="8" spans="1:2" x14ac:dyDescent="0.3">
      <c r="A8" s="76" t="s">
        <v>393</v>
      </c>
      <c r="B8" s="88" t="str">
        <f>'Series 600 Summary'!B19</f>
        <v>€</v>
      </c>
    </row>
    <row r="9" spans="1:2" x14ac:dyDescent="0.3">
      <c r="A9" s="76"/>
      <c r="B9" s="88"/>
    </row>
    <row r="10" spans="1:2" x14ac:dyDescent="0.3">
      <c r="A10" s="68"/>
      <c r="B10" s="61"/>
    </row>
    <row r="11" spans="1:2" x14ac:dyDescent="0.3">
      <c r="A11" s="68"/>
      <c r="B11" s="61"/>
    </row>
    <row r="12" spans="1:2" x14ac:dyDescent="0.3">
      <c r="A12" s="68"/>
      <c r="B12" s="61"/>
    </row>
    <row r="13" spans="1:2" x14ac:dyDescent="0.3">
      <c r="A13" s="68"/>
      <c r="B13" s="61"/>
    </row>
    <row r="14" spans="1:2" x14ac:dyDescent="0.3">
      <c r="A14" s="68"/>
      <c r="B14" s="61"/>
    </row>
    <row r="15" spans="1:2" x14ac:dyDescent="0.3">
      <c r="A15" s="68"/>
      <c r="B15" s="61"/>
    </row>
    <row r="16" spans="1:2" x14ac:dyDescent="0.3">
      <c r="A16" s="68"/>
      <c r="B16" s="61"/>
    </row>
    <row r="17" spans="1:2" x14ac:dyDescent="0.3">
      <c r="A17" s="68"/>
      <c r="B17" s="61"/>
    </row>
    <row r="18" spans="1:2" ht="15" thickBot="1" x14ac:dyDescent="0.35">
      <c r="A18" s="73"/>
      <c r="B18" s="60"/>
    </row>
    <row r="19" spans="1:2" ht="31.5" customHeight="1" thickBot="1" x14ac:dyDescent="0.35">
      <c r="A19" s="75" t="s">
        <v>394</v>
      </c>
      <c r="B19" s="57" t="s">
        <v>14</v>
      </c>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T149"/>
  <sheetViews>
    <sheetView view="pageBreakPreview" zoomScale="70" zoomScaleNormal="100" zoomScaleSheetLayoutView="70" workbookViewId="0">
      <selection activeCell="L14" sqref="L14"/>
    </sheetView>
  </sheetViews>
  <sheetFormatPr defaultColWidth="9.109375" defaultRowHeight="10.199999999999999" x14ac:dyDescent="0.2"/>
  <cols>
    <col min="1" max="1" width="12.5546875" style="11" customWidth="1"/>
    <col min="2" max="2" width="70.5546875" style="11" customWidth="1"/>
    <col min="3" max="5" width="9.109375" style="11"/>
    <col min="6" max="6" width="11.33203125" style="11" bestFit="1" customWidth="1"/>
    <col min="7" max="7" width="11.33203125" style="11" customWidth="1"/>
    <col min="8" max="8" width="6.44140625" style="11" bestFit="1" customWidth="1"/>
    <col min="9" max="9" width="9.109375" style="11" customWidth="1"/>
    <col min="10" max="18" width="9.109375" style="11"/>
    <col min="19" max="19" width="12.6640625" style="11" customWidth="1"/>
    <col min="20" max="20" width="34.44140625" style="11" customWidth="1"/>
    <col min="21" max="16384" width="9.109375" style="11"/>
  </cols>
  <sheetData>
    <row r="1" spans="1:20" ht="15.6" x14ac:dyDescent="0.3">
      <c r="A1" s="317" t="s">
        <v>138</v>
      </c>
      <c r="B1" s="317"/>
      <c r="C1" s="317"/>
      <c r="D1" s="317"/>
      <c r="E1" s="317"/>
      <c r="F1" s="317"/>
      <c r="G1" s="179"/>
    </row>
    <row r="2" spans="1:20" ht="15.6" x14ac:dyDescent="0.3">
      <c r="A2" s="317" t="s">
        <v>395</v>
      </c>
      <c r="B2" s="317"/>
      <c r="C2" s="317"/>
      <c r="D2" s="317"/>
      <c r="E2" s="317"/>
      <c r="F2" s="317"/>
      <c r="G2" s="179"/>
    </row>
    <row r="3" spans="1:20" ht="16.2" thickBot="1" x14ac:dyDescent="0.35">
      <c r="A3" s="317" t="s">
        <v>396</v>
      </c>
      <c r="B3" s="317"/>
      <c r="C3" s="317"/>
      <c r="D3" s="317"/>
      <c r="E3" s="317"/>
      <c r="F3" s="317"/>
      <c r="G3" s="179"/>
    </row>
    <row r="4" spans="1:20" ht="10.8" thickBot="1" x14ac:dyDescent="0.25">
      <c r="A4" s="21" t="s">
        <v>3</v>
      </c>
      <c r="B4" s="21" t="s">
        <v>4</v>
      </c>
      <c r="C4" s="142" t="s">
        <v>5</v>
      </c>
      <c r="D4" s="142" t="s">
        <v>6</v>
      </c>
      <c r="E4" s="142" t="s">
        <v>7</v>
      </c>
      <c r="F4" s="180" t="s">
        <v>8</v>
      </c>
      <c r="G4" s="231"/>
    </row>
    <row r="5" spans="1:20" ht="15.6" customHeight="1" thickBot="1" x14ac:dyDescent="0.25">
      <c r="A5" s="301" t="s">
        <v>397</v>
      </c>
      <c r="B5" s="301"/>
      <c r="C5" s="301"/>
      <c r="D5" s="301"/>
      <c r="E5" s="301"/>
      <c r="F5" s="301"/>
      <c r="G5" s="15"/>
    </row>
    <row r="6" spans="1:20" ht="12.6" thickBot="1" x14ac:dyDescent="0.3">
      <c r="A6" s="313" t="s">
        <v>398</v>
      </c>
      <c r="B6" s="313"/>
      <c r="C6" s="313"/>
      <c r="D6" s="313"/>
      <c r="E6" s="313"/>
      <c r="F6" s="313"/>
      <c r="G6" s="15"/>
      <c r="J6" s="187"/>
      <c r="K6" s="188"/>
      <c r="L6" s="188"/>
      <c r="M6" s="188"/>
      <c r="N6" s="188"/>
      <c r="O6" s="188"/>
      <c r="P6" s="188"/>
      <c r="Q6" s="188"/>
      <c r="R6" s="188"/>
      <c r="S6" s="187"/>
      <c r="T6" s="232"/>
    </row>
    <row r="7" spans="1:20" ht="36" customHeight="1" thickBot="1" x14ac:dyDescent="0.3">
      <c r="A7" s="28" t="s">
        <v>399</v>
      </c>
      <c r="B7" s="30" t="s">
        <v>400</v>
      </c>
      <c r="C7" s="28" t="s">
        <v>173</v>
      </c>
      <c r="D7" s="146">
        <v>870</v>
      </c>
      <c r="E7" s="170"/>
      <c r="F7" s="230" t="s">
        <v>14</v>
      </c>
      <c r="G7" s="33"/>
      <c r="H7" s="233"/>
      <c r="J7" s="225"/>
      <c r="K7" s="220"/>
      <c r="L7" s="220"/>
      <c r="M7" s="191"/>
      <c r="N7" s="191"/>
      <c r="O7" s="191"/>
      <c r="P7" s="191"/>
      <c r="Q7" s="128"/>
      <c r="R7" s="160"/>
      <c r="S7" s="189"/>
    </row>
    <row r="8" spans="1:20" ht="31.2" thickBot="1" x14ac:dyDescent="0.3">
      <c r="A8" s="28" t="s">
        <v>401</v>
      </c>
      <c r="B8" s="30" t="s">
        <v>402</v>
      </c>
      <c r="C8" s="28" t="s">
        <v>173</v>
      </c>
      <c r="D8" s="146">
        <v>27</v>
      </c>
      <c r="E8" s="170"/>
      <c r="F8" s="230" t="s">
        <v>14</v>
      </c>
      <c r="G8" s="33"/>
      <c r="H8" s="233"/>
      <c r="J8" s="225"/>
      <c r="K8" s="220"/>
      <c r="L8" s="220"/>
      <c r="M8" s="191"/>
      <c r="N8" s="191"/>
      <c r="O8" s="191"/>
      <c r="P8" s="191"/>
      <c r="Q8" s="128"/>
      <c r="R8" s="160"/>
      <c r="S8" s="189"/>
    </row>
    <row r="9" spans="1:20" ht="31.2" thickBot="1" x14ac:dyDescent="0.3">
      <c r="A9" s="28" t="s">
        <v>403</v>
      </c>
      <c r="B9" s="30" t="s">
        <v>404</v>
      </c>
      <c r="C9" s="28" t="s">
        <v>173</v>
      </c>
      <c r="D9" s="146">
        <v>48</v>
      </c>
      <c r="E9" s="170"/>
      <c r="F9" s="230" t="s">
        <v>14</v>
      </c>
      <c r="G9" s="33"/>
      <c r="H9" s="233"/>
      <c r="J9" s="225"/>
      <c r="K9" s="220"/>
      <c r="L9" s="220"/>
      <c r="M9" s="191"/>
      <c r="N9" s="191"/>
      <c r="O9" s="191"/>
      <c r="P9" s="191"/>
      <c r="Q9" s="128"/>
      <c r="R9" s="160"/>
      <c r="S9" s="189"/>
    </row>
    <row r="10" spans="1:20" ht="31.2" thickBot="1" x14ac:dyDescent="0.3">
      <c r="A10" s="28" t="s">
        <v>405</v>
      </c>
      <c r="B10" s="30" t="s">
        <v>406</v>
      </c>
      <c r="C10" s="28" t="s">
        <v>173</v>
      </c>
      <c r="D10" s="146">
        <v>250</v>
      </c>
      <c r="E10" s="170"/>
      <c r="F10" s="230" t="s">
        <v>14</v>
      </c>
      <c r="G10" s="33"/>
      <c r="J10" s="225"/>
      <c r="K10" s="220"/>
      <c r="L10" s="220"/>
      <c r="M10" s="191"/>
      <c r="N10" s="191"/>
      <c r="O10" s="191"/>
      <c r="P10" s="191"/>
      <c r="Q10" s="128"/>
      <c r="R10" s="160"/>
      <c r="S10" s="189"/>
    </row>
    <row r="11" spans="1:20" ht="31.2" thickBot="1" x14ac:dyDescent="0.3">
      <c r="A11" s="28" t="s">
        <v>407</v>
      </c>
      <c r="B11" s="30" t="s">
        <v>408</v>
      </c>
      <c r="C11" s="28" t="s">
        <v>173</v>
      </c>
      <c r="D11" s="146">
        <v>70</v>
      </c>
      <c r="E11" s="170"/>
      <c r="F11" s="230" t="s">
        <v>14</v>
      </c>
      <c r="G11" s="33"/>
      <c r="J11" s="225"/>
      <c r="K11" s="220"/>
      <c r="L11" s="220"/>
      <c r="M11" s="191"/>
      <c r="N11" s="191"/>
      <c r="O11" s="191"/>
      <c r="P11" s="191"/>
      <c r="Q11" s="128"/>
      <c r="R11" s="160"/>
      <c r="S11" s="189"/>
    </row>
    <row r="12" spans="1:20" ht="31.2" thickBot="1" x14ac:dyDescent="0.3">
      <c r="A12" s="28" t="s">
        <v>409</v>
      </c>
      <c r="B12" s="30" t="s">
        <v>410</v>
      </c>
      <c r="C12" s="28" t="s">
        <v>173</v>
      </c>
      <c r="D12" s="146">
        <v>30</v>
      </c>
      <c r="E12" s="170"/>
      <c r="F12" s="230" t="s">
        <v>14</v>
      </c>
      <c r="G12" s="33"/>
      <c r="J12" s="225"/>
      <c r="K12" s="220"/>
      <c r="L12" s="220"/>
      <c r="M12" s="191"/>
      <c r="N12" s="191"/>
      <c r="O12" s="191"/>
      <c r="P12" s="191"/>
      <c r="Q12" s="128"/>
      <c r="R12" s="160"/>
      <c r="S12" s="189"/>
    </row>
    <row r="13" spans="1:20" ht="31.2" thickBot="1" x14ac:dyDescent="0.3">
      <c r="A13" s="28" t="s">
        <v>411</v>
      </c>
      <c r="B13" s="30" t="s">
        <v>412</v>
      </c>
      <c r="C13" s="28" t="s">
        <v>173</v>
      </c>
      <c r="D13" s="146">
        <v>52</v>
      </c>
      <c r="E13" s="170"/>
      <c r="F13" s="230" t="s">
        <v>14</v>
      </c>
      <c r="G13" s="33"/>
      <c r="J13" s="234"/>
      <c r="K13" s="220"/>
      <c r="L13" s="220"/>
      <c r="M13" s="191"/>
      <c r="N13" s="191"/>
      <c r="O13" s="191"/>
      <c r="P13" s="191"/>
      <c r="Q13" s="128"/>
      <c r="R13" s="160"/>
      <c r="S13" s="189"/>
    </row>
    <row r="14" spans="1:20" ht="31.2" thickBot="1" x14ac:dyDescent="0.3">
      <c r="A14" s="28" t="s">
        <v>413</v>
      </c>
      <c r="B14" s="30" t="s">
        <v>414</v>
      </c>
      <c r="C14" s="28" t="s">
        <v>173</v>
      </c>
      <c r="D14" s="146">
        <v>166</v>
      </c>
      <c r="E14" s="170"/>
      <c r="F14" s="230" t="s">
        <v>14</v>
      </c>
      <c r="G14" s="33"/>
      <c r="J14" s="234"/>
      <c r="K14" s="220"/>
      <c r="L14" s="220"/>
      <c r="M14" s="191"/>
      <c r="N14" s="191"/>
      <c r="O14" s="191"/>
      <c r="P14" s="191"/>
      <c r="Q14" s="128"/>
      <c r="R14" s="160"/>
      <c r="S14" s="189"/>
    </row>
    <row r="15" spans="1:20" ht="31.2" thickBot="1" x14ac:dyDescent="0.3">
      <c r="A15" s="28" t="s">
        <v>415</v>
      </c>
      <c r="B15" s="30" t="s">
        <v>416</v>
      </c>
      <c r="C15" s="28" t="s">
        <v>173</v>
      </c>
      <c r="D15" s="146">
        <v>21</v>
      </c>
      <c r="E15" s="170"/>
      <c r="F15" s="230" t="s">
        <v>14</v>
      </c>
      <c r="G15" s="33"/>
      <c r="J15" s="234"/>
      <c r="K15" s="220"/>
      <c r="L15" s="220"/>
      <c r="M15" s="191"/>
      <c r="N15" s="191"/>
      <c r="O15" s="191"/>
      <c r="P15" s="191"/>
      <c r="Q15" s="128"/>
      <c r="R15" s="160"/>
      <c r="S15" s="189"/>
    </row>
    <row r="16" spans="1:20" ht="21" thickBot="1" x14ac:dyDescent="0.3">
      <c r="A16" s="28" t="s">
        <v>417</v>
      </c>
      <c r="B16" s="30" t="s">
        <v>418</v>
      </c>
      <c r="C16" s="28" t="s">
        <v>173</v>
      </c>
      <c r="D16" s="146">
        <v>80</v>
      </c>
      <c r="E16" s="170"/>
      <c r="F16" s="230" t="s">
        <v>14</v>
      </c>
      <c r="J16" s="225"/>
      <c r="K16" s="220"/>
      <c r="L16" s="220"/>
      <c r="M16" s="191"/>
      <c r="N16" s="191"/>
      <c r="O16" s="191"/>
      <c r="P16" s="191"/>
      <c r="Q16" s="128"/>
      <c r="R16" s="160"/>
      <c r="S16" s="189"/>
    </row>
    <row r="17" spans="1:19" ht="31.2" thickBot="1" x14ac:dyDescent="0.3">
      <c r="A17" s="28" t="s">
        <v>419</v>
      </c>
      <c r="B17" s="30" t="s">
        <v>420</v>
      </c>
      <c r="C17" s="28" t="s">
        <v>173</v>
      </c>
      <c r="D17" s="146">
        <v>130</v>
      </c>
      <c r="E17" s="170"/>
      <c r="F17" s="230" t="s">
        <v>14</v>
      </c>
      <c r="G17" s="33"/>
      <c r="J17" s="225"/>
      <c r="K17" s="220"/>
      <c r="L17" s="220"/>
      <c r="M17" s="191"/>
      <c r="N17" s="191"/>
      <c r="O17" s="191"/>
      <c r="P17" s="191"/>
      <c r="Q17" s="128"/>
      <c r="R17" s="160"/>
      <c r="S17" s="189"/>
    </row>
    <row r="18" spans="1:19" ht="31.2" thickBot="1" x14ac:dyDescent="0.3">
      <c r="A18" s="28" t="s">
        <v>421</v>
      </c>
      <c r="B18" s="30" t="s">
        <v>422</v>
      </c>
      <c r="C18" s="28" t="s">
        <v>173</v>
      </c>
      <c r="D18" s="146">
        <v>123</v>
      </c>
      <c r="E18" s="170"/>
      <c r="F18" s="230" t="s">
        <v>14</v>
      </c>
      <c r="G18" s="33"/>
      <c r="J18" s="225"/>
      <c r="K18" s="220"/>
      <c r="L18" s="220"/>
      <c r="M18" s="191"/>
      <c r="N18" s="191"/>
      <c r="O18" s="191"/>
      <c r="P18" s="191"/>
      <c r="Q18" s="128"/>
      <c r="R18" s="160"/>
      <c r="S18" s="189"/>
    </row>
    <row r="19" spans="1:19" ht="31.2" thickBot="1" x14ac:dyDescent="0.3">
      <c r="A19" s="28" t="s">
        <v>423</v>
      </c>
      <c r="B19" s="30" t="s">
        <v>424</v>
      </c>
      <c r="C19" s="28" t="s">
        <v>173</v>
      </c>
      <c r="D19" s="146">
        <v>6.5</v>
      </c>
      <c r="E19" s="170"/>
      <c r="F19" s="230" t="s">
        <v>14</v>
      </c>
      <c r="G19" s="33"/>
      <c r="J19" s="225"/>
      <c r="K19" s="220"/>
      <c r="L19" s="220"/>
      <c r="M19" s="191"/>
      <c r="N19" s="191"/>
      <c r="O19" s="191"/>
      <c r="P19" s="191"/>
      <c r="Q19" s="128"/>
      <c r="R19" s="160"/>
      <c r="S19" s="189"/>
    </row>
    <row r="20" spans="1:19" ht="31.2" thickBot="1" x14ac:dyDescent="0.3">
      <c r="A20" s="28" t="s">
        <v>425</v>
      </c>
      <c r="B20" s="30" t="s">
        <v>426</v>
      </c>
      <c r="C20" s="28" t="s">
        <v>173</v>
      </c>
      <c r="D20" s="146">
        <v>19</v>
      </c>
      <c r="E20" s="170"/>
      <c r="F20" s="230" t="s">
        <v>14</v>
      </c>
      <c r="G20" s="33"/>
      <c r="J20" s="225"/>
      <c r="K20" s="220"/>
      <c r="L20" s="220"/>
      <c r="M20" s="191"/>
      <c r="N20" s="191"/>
      <c r="O20" s="191"/>
      <c r="P20" s="191"/>
      <c r="Q20" s="128"/>
      <c r="R20" s="160"/>
      <c r="S20" s="189"/>
    </row>
    <row r="21" spans="1:19" ht="31.2" thickBot="1" x14ac:dyDescent="0.3">
      <c r="A21" s="28" t="s">
        <v>427</v>
      </c>
      <c r="B21" s="30" t="s">
        <v>428</v>
      </c>
      <c r="C21" s="28" t="s">
        <v>173</v>
      </c>
      <c r="D21" s="146">
        <f>300+45+12</f>
        <v>357</v>
      </c>
      <c r="E21" s="170"/>
      <c r="F21" s="230" t="s">
        <v>14</v>
      </c>
      <c r="G21" s="33"/>
      <c r="J21" s="225"/>
      <c r="K21" s="220"/>
      <c r="L21" s="220"/>
      <c r="M21" s="191"/>
      <c r="N21" s="191"/>
      <c r="O21" s="191"/>
      <c r="P21" s="191"/>
      <c r="Q21" s="128"/>
      <c r="R21" s="160"/>
      <c r="S21" s="189"/>
    </row>
    <row r="22" spans="1:19" ht="31.2" thickBot="1" x14ac:dyDescent="0.3">
      <c r="A22" s="28" t="s">
        <v>429</v>
      </c>
      <c r="B22" s="30" t="s">
        <v>430</v>
      </c>
      <c r="C22" s="28" t="s">
        <v>173</v>
      </c>
      <c r="D22" s="146">
        <f>4+2</f>
        <v>6</v>
      </c>
      <c r="E22" s="170"/>
      <c r="F22" s="230" t="s">
        <v>14</v>
      </c>
      <c r="G22" s="33"/>
      <c r="J22" s="225"/>
      <c r="K22" s="220"/>
      <c r="L22" s="220"/>
      <c r="M22" s="191"/>
      <c r="N22" s="191"/>
      <c r="O22" s="191"/>
      <c r="P22" s="191"/>
      <c r="Q22" s="128"/>
      <c r="R22" s="160"/>
      <c r="S22" s="189"/>
    </row>
    <row r="23" spans="1:19" ht="31.2" thickBot="1" x14ac:dyDescent="0.3">
      <c r="A23" s="28" t="s">
        <v>431</v>
      </c>
      <c r="B23" s="30" t="s">
        <v>432</v>
      </c>
      <c r="C23" s="28" t="s">
        <v>173</v>
      </c>
      <c r="D23" s="171">
        <v>67.599999999999994</v>
      </c>
      <c r="E23" s="170"/>
      <c r="F23" s="230" t="s">
        <v>14</v>
      </c>
      <c r="G23" s="33"/>
      <c r="J23" s="225"/>
      <c r="K23" s="220"/>
      <c r="L23" s="220"/>
      <c r="M23" s="191"/>
      <c r="N23" s="191"/>
      <c r="O23" s="191"/>
      <c r="P23" s="191"/>
      <c r="Q23" s="128"/>
      <c r="R23" s="160"/>
      <c r="S23" s="189"/>
    </row>
    <row r="24" spans="1:19" ht="31.2" thickBot="1" x14ac:dyDescent="0.3">
      <c r="A24" s="28" t="s">
        <v>433</v>
      </c>
      <c r="B24" s="30" t="s">
        <v>434</v>
      </c>
      <c r="C24" s="28" t="s">
        <v>173</v>
      </c>
      <c r="D24" s="171">
        <v>32.299999999999997</v>
      </c>
      <c r="E24" s="170"/>
      <c r="F24" s="230" t="s">
        <v>14</v>
      </c>
      <c r="G24" s="33"/>
      <c r="J24" s="225"/>
      <c r="K24" s="220"/>
      <c r="L24" s="220"/>
      <c r="M24" s="191"/>
      <c r="N24" s="191"/>
      <c r="O24" s="191"/>
      <c r="P24" s="191"/>
      <c r="Q24" s="128"/>
      <c r="R24" s="160"/>
      <c r="S24" s="189"/>
    </row>
    <row r="25" spans="1:19" ht="31.2" thickBot="1" x14ac:dyDescent="0.3">
      <c r="A25" s="28" t="s">
        <v>435</v>
      </c>
      <c r="B25" s="30" t="s">
        <v>436</v>
      </c>
      <c r="C25" s="28" t="s">
        <v>173</v>
      </c>
      <c r="D25" s="171">
        <v>79.3</v>
      </c>
      <c r="E25" s="170"/>
      <c r="F25" s="230" t="s">
        <v>14</v>
      </c>
      <c r="G25" s="33"/>
      <c r="J25" s="225"/>
      <c r="K25" s="220"/>
      <c r="L25" s="220"/>
      <c r="M25" s="191"/>
      <c r="N25" s="191"/>
      <c r="O25" s="191"/>
      <c r="P25" s="191"/>
      <c r="Q25" s="128"/>
      <c r="R25" s="160"/>
      <c r="S25" s="189"/>
    </row>
    <row r="26" spans="1:19" ht="12.6" thickBot="1" x14ac:dyDescent="0.3">
      <c r="A26" s="313" t="s">
        <v>437</v>
      </c>
      <c r="B26" s="313"/>
      <c r="C26" s="313"/>
      <c r="D26" s="313"/>
      <c r="E26" s="313"/>
      <c r="F26" s="313"/>
      <c r="G26" s="15"/>
      <c r="J26" s="226"/>
      <c r="K26" s="227"/>
      <c r="L26" s="227"/>
      <c r="M26" s="191"/>
      <c r="N26" s="191"/>
      <c r="O26" s="191"/>
      <c r="P26" s="191"/>
      <c r="Q26" s="128"/>
      <c r="R26" s="160"/>
      <c r="S26" s="189"/>
    </row>
    <row r="27" spans="1:19" ht="31.2" thickBot="1" x14ac:dyDescent="0.3">
      <c r="A27" s="28" t="s">
        <v>438</v>
      </c>
      <c r="B27" s="30" t="s">
        <v>439</v>
      </c>
      <c r="C27" s="28" t="s">
        <v>173</v>
      </c>
      <c r="D27" s="28">
        <v>610</v>
      </c>
      <c r="E27" s="170"/>
      <c r="F27" s="230" t="s">
        <v>14</v>
      </c>
      <c r="G27" s="33"/>
      <c r="J27" s="225"/>
      <c r="K27" s="220"/>
      <c r="L27" s="220"/>
      <c r="M27" s="191"/>
      <c r="N27" s="191"/>
      <c r="O27" s="191"/>
      <c r="P27" s="191"/>
      <c r="Q27" s="128"/>
      <c r="R27" s="160"/>
      <c r="S27" s="189"/>
    </row>
    <row r="28" spans="1:19" ht="31.2" thickBot="1" x14ac:dyDescent="0.3">
      <c r="A28" s="28" t="s">
        <v>440</v>
      </c>
      <c r="B28" s="30" t="s">
        <v>441</v>
      </c>
      <c r="C28" s="28" t="s">
        <v>286</v>
      </c>
      <c r="D28" s="28">
        <v>50</v>
      </c>
      <c r="E28" s="170"/>
      <c r="F28" s="230" t="s">
        <v>14</v>
      </c>
      <c r="G28" s="33"/>
      <c r="H28" s="235"/>
      <c r="J28" s="207"/>
      <c r="K28" s="210"/>
      <c r="L28" s="210"/>
      <c r="M28" s="191"/>
      <c r="N28" s="191"/>
      <c r="O28" s="191"/>
      <c r="P28" s="191"/>
      <c r="Q28" s="128"/>
      <c r="R28" s="160"/>
      <c r="S28" s="189"/>
    </row>
    <row r="29" spans="1:19" ht="41.4" thickBot="1" x14ac:dyDescent="0.3">
      <c r="A29" s="28" t="s">
        <v>442</v>
      </c>
      <c r="B29" s="30" t="s">
        <v>443</v>
      </c>
      <c r="C29" s="28" t="s">
        <v>286</v>
      </c>
      <c r="D29" s="28">
        <v>350</v>
      </c>
      <c r="E29" s="170"/>
      <c r="F29" s="230" t="s">
        <v>14</v>
      </c>
      <c r="G29" s="33"/>
      <c r="H29" s="235"/>
      <c r="J29" s="207"/>
      <c r="K29" s="210"/>
      <c r="L29" s="210"/>
      <c r="M29" s="191"/>
      <c r="N29" s="191"/>
      <c r="O29" s="191"/>
      <c r="P29" s="191"/>
      <c r="Q29" s="128"/>
      <c r="R29" s="160"/>
      <c r="S29" s="189"/>
    </row>
    <row r="30" spans="1:19" ht="31.2" thickBot="1" x14ac:dyDescent="0.3">
      <c r="A30" s="28" t="s">
        <v>444</v>
      </c>
      <c r="B30" s="30" t="s">
        <v>445</v>
      </c>
      <c r="C30" s="28" t="s">
        <v>286</v>
      </c>
      <c r="D30" s="28">
        <v>25</v>
      </c>
      <c r="E30" s="170"/>
      <c r="F30" s="230" t="s">
        <v>14</v>
      </c>
      <c r="G30" s="33"/>
      <c r="H30" s="235"/>
      <c r="J30" s="207"/>
      <c r="K30" s="210"/>
      <c r="L30" s="210"/>
      <c r="M30" s="191"/>
      <c r="N30" s="191"/>
      <c r="O30" s="191"/>
      <c r="P30" s="191"/>
      <c r="Q30" s="128"/>
      <c r="R30" s="160"/>
      <c r="S30" s="189"/>
    </row>
    <row r="31" spans="1:19" ht="12.6" thickBot="1" x14ac:dyDescent="0.3">
      <c r="A31" s="313" t="s">
        <v>446</v>
      </c>
      <c r="B31" s="313"/>
      <c r="C31" s="313"/>
      <c r="D31" s="313"/>
      <c r="E31" s="313"/>
      <c r="F31" s="313"/>
      <c r="G31" s="15"/>
      <c r="J31" s="226"/>
      <c r="K31" s="227"/>
      <c r="L31" s="227"/>
      <c r="M31" s="191"/>
      <c r="N31" s="191"/>
      <c r="O31" s="191"/>
      <c r="P31" s="191"/>
      <c r="Q31" s="128"/>
      <c r="R31" s="160"/>
      <c r="S31" s="189"/>
    </row>
    <row r="32" spans="1:19" ht="21" thickBot="1" x14ac:dyDescent="0.3">
      <c r="A32" s="28" t="s">
        <v>447</v>
      </c>
      <c r="B32" s="30" t="s">
        <v>448</v>
      </c>
      <c r="C32" s="28" t="s">
        <v>173</v>
      </c>
      <c r="D32" s="28">
        <v>980</v>
      </c>
      <c r="E32" s="170"/>
      <c r="F32" s="230" t="s">
        <v>14</v>
      </c>
      <c r="G32" s="33"/>
      <c r="J32" s="207"/>
      <c r="K32" s="210"/>
      <c r="L32" s="210"/>
      <c r="M32" s="191"/>
      <c r="N32" s="191"/>
      <c r="O32" s="191"/>
      <c r="P32" s="191"/>
      <c r="Q32" s="128"/>
      <c r="R32" s="160"/>
      <c r="S32" s="189"/>
    </row>
    <row r="33" spans="1:20" ht="12.6" thickBot="1" x14ac:dyDescent="0.3">
      <c r="A33" s="313" t="s">
        <v>449</v>
      </c>
      <c r="B33" s="313"/>
      <c r="C33" s="313"/>
      <c r="D33" s="313"/>
      <c r="E33" s="313"/>
      <c r="F33" s="313"/>
      <c r="G33" s="15"/>
      <c r="J33" s="298"/>
      <c r="K33" s="298"/>
      <c r="L33" s="298"/>
      <c r="M33" s="298"/>
      <c r="N33" s="298"/>
      <c r="O33" s="298"/>
      <c r="P33" s="298"/>
      <c r="Q33" s="298"/>
      <c r="R33" s="298"/>
      <c r="S33" s="298"/>
    </row>
    <row r="34" spans="1:20" ht="31.2" thickBot="1" x14ac:dyDescent="0.3">
      <c r="A34" s="28" t="s">
        <v>450</v>
      </c>
      <c r="B34" s="30" t="s">
        <v>451</v>
      </c>
      <c r="C34" s="28" t="s">
        <v>266</v>
      </c>
      <c r="D34" s="28">
        <v>1</v>
      </c>
      <c r="E34" s="170"/>
      <c r="F34" s="230" t="s">
        <v>14</v>
      </c>
      <c r="G34" s="33"/>
      <c r="J34" s="236"/>
      <c r="K34" s="210"/>
      <c r="L34" s="210"/>
      <c r="M34" s="191"/>
      <c r="N34" s="191"/>
      <c r="O34" s="191"/>
      <c r="P34" s="191"/>
      <c r="Q34" s="128"/>
      <c r="R34" s="160"/>
      <c r="S34" s="189"/>
    </row>
    <row r="35" spans="1:20" ht="31.2" thickBot="1" x14ac:dyDescent="0.3">
      <c r="A35" s="28" t="s">
        <v>452</v>
      </c>
      <c r="B35" s="30" t="s">
        <v>453</v>
      </c>
      <c r="C35" s="28" t="s">
        <v>266</v>
      </c>
      <c r="D35" s="28">
        <v>2</v>
      </c>
      <c r="E35" s="170"/>
      <c r="F35" s="230" t="s">
        <v>14</v>
      </c>
      <c r="G35" s="33"/>
      <c r="J35" s="236"/>
      <c r="K35" s="210"/>
      <c r="L35" s="210"/>
      <c r="M35" s="191"/>
      <c r="N35" s="191"/>
      <c r="O35" s="191"/>
      <c r="P35" s="191"/>
      <c r="Q35" s="128"/>
      <c r="R35" s="160"/>
      <c r="S35" s="189"/>
    </row>
    <row r="36" spans="1:20" ht="31.2" thickBot="1" x14ac:dyDescent="0.3">
      <c r="A36" s="28" t="s">
        <v>454</v>
      </c>
      <c r="B36" s="30" t="s">
        <v>455</v>
      </c>
      <c r="C36" s="28" t="s">
        <v>266</v>
      </c>
      <c r="D36" s="171">
        <v>3</v>
      </c>
      <c r="E36" s="170"/>
      <c r="F36" s="230" t="s">
        <v>14</v>
      </c>
      <c r="G36" s="33"/>
      <c r="J36" s="236"/>
      <c r="K36" s="210"/>
      <c r="L36" s="210"/>
      <c r="M36" s="191"/>
      <c r="N36" s="191"/>
      <c r="O36" s="191"/>
      <c r="P36" s="191"/>
      <c r="Q36" s="128"/>
      <c r="R36" s="160"/>
      <c r="S36" s="189"/>
    </row>
    <row r="37" spans="1:20" ht="31.2" thickBot="1" x14ac:dyDescent="0.3">
      <c r="A37" s="28" t="s">
        <v>456</v>
      </c>
      <c r="B37" s="30" t="s">
        <v>457</v>
      </c>
      <c r="C37" s="28" t="s">
        <v>266</v>
      </c>
      <c r="D37" s="171">
        <v>1</v>
      </c>
      <c r="E37" s="170"/>
      <c r="F37" s="230" t="s">
        <v>14</v>
      </c>
      <c r="G37" s="33"/>
      <c r="J37" s="236"/>
      <c r="K37" s="210"/>
      <c r="L37" s="210"/>
      <c r="M37" s="191"/>
      <c r="N37" s="191"/>
      <c r="O37" s="191"/>
      <c r="P37" s="191"/>
      <c r="Q37" s="128"/>
      <c r="R37" s="160"/>
      <c r="S37" s="189"/>
    </row>
    <row r="38" spans="1:20" ht="31.2" thickBot="1" x14ac:dyDescent="0.3">
      <c r="A38" s="28" t="s">
        <v>458</v>
      </c>
      <c r="B38" s="30" t="s">
        <v>459</v>
      </c>
      <c r="C38" s="28" t="s">
        <v>266</v>
      </c>
      <c r="D38" s="171">
        <v>1</v>
      </c>
      <c r="E38" s="170"/>
      <c r="F38" s="230" t="s">
        <v>14</v>
      </c>
      <c r="G38" s="33"/>
      <c r="J38" s="236"/>
      <c r="K38" s="210"/>
      <c r="L38" s="210"/>
      <c r="M38" s="191"/>
      <c r="N38" s="191"/>
      <c r="O38" s="191"/>
      <c r="P38" s="191"/>
      <c r="Q38" s="128"/>
      <c r="R38" s="160"/>
      <c r="S38" s="189"/>
    </row>
    <row r="39" spans="1:20" ht="31.2" thickBot="1" x14ac:dyDescent="0.3">
      <c r="A39" s="28" t="s">
        <v>460</v>
      </c>
      <c r="B39" s="30" t="s">
        <v>461</v>
      </c>
      <c r="C39" s="28" t="s">
        <v>266</v>
      </c>
      <c r="D39" s="28">
        <v>2</v>
      </c>
      <c r="E39" s="170"/>
      <c r="F39" s="230" t="s">
        <v>14</v>
      </c>
      <c r="G39" s="33"/>
      <c r="J39" s="236"/>
      <c r="K39" s="210"/>
      <c r="L39" s="210"/>
      <c r="M39" s="191"/>
      <c r="N39" s="191"/>
      <c r="O39" s="191"/>
      <c r="P39" s="191"/>
      <c r="Q39" s="128"/>
      <c r="R39" s="160"/>
      <c r="S39" s="189"/>
    </row>
    <row r="40" spans="1:20" ht="31.2" thickBot="1" x14ac:dyDescent="0.3">
      <c r="A40" s="28" t="s">
        <v>462</v>
      </c>
      <c r="B40" s="30" t="s">
        <v>463</v>
      </c>
      <c r="C40" s="28" t="s">
        <v>266</v>
      </c>
      <c r="D40" s="28">
        <v>1</v>
      </c>
      <c r="E40" s="170"/>
      <c r="F40" s="230" t="s">
        <v>14</v>
      </c>
      <c r="G40" s="33"/>
      <c r="J40" s="236"/>
      <c r="K40" s="210"/>
      <c r="L40" s="210"/>
      <c r="M40" s="191"/>
      <c r="N40" s="191"/>
      <c r="O40" s="191"/>
      <c r="P40" s="191"/>
      <c r="Q40" s="128"/>
      <c r="R40" s="160"/>
      <c r="S40" s="189"/>
    </row>
    <row r="41" spans="1:20" ht="31.2" thickBot="1" x14ac:dyDescent="0.3">
      <c r="A41" s="28" t="s">
        <v>464</v>
      </c>
      <c r="B41" s="30" t="s">
        <v>465</v>
      </c>
      <c r="C41" s="28" t="s">
        <v>266</v>
      </c>
      <c r="D41" s="28">
        <v>1</v>
      </c>
      <c r="E41" s="170"/>
      <c r="F41" s="230" t="s">
        <v>14</v>
      </c>
      <c r="G41" s="33"/>
      <c r="J41" s="236"/>
      <c r="K41" s="210"/>
      <c r="L41" s="210"/>
      <c r="M41" s="191"/>
      <c r="N41" s="191"/>
      <c r="O41" s="191"/>
      <c r="P41" s="191"/>
      <c r="Q41" s="128"/>
      <c r="R41" s="160"/>
      <c r="S41" s="189"/>
    </row>
    <row r="42" spans="1:20" ht="31.2" thickBot="1" x14ac:dyDescent="0.3">
      <c r="A42" s="28" t="s">
        <v>466</v>
      </c>
      <c r="B42" s="30" t="s">
        <v>467</v>
      </c>
      <c r="C42" s="28" t="s">
        <v>266</v>
      </c>
      <c r="D42" s="28">
        <v>1</v>
      </c>
      <c r="E42" s="170"/>
      <c r="F42" s="230" t="s">
        <v>14</v>
      </c>
      <c r="G42" s="33"/>
      <c r="J42" s="236"/>
      <c r="K42" s="210"/>
      <c r="L42" s="210"/>
      <c r="M42" s="191"/>
      <c r="N42" s="191"/>
      <c r="O42" s="191"/>
      <c r="P42" s="191"/>
      <c r="Q42" s="128"/>
      <c r="R42" s="160"/>
      <c r="S42" s="189"/>
    </row>
    <row r="43" spans="1:20" ht="12.6" thickBot="1" x14ac:dyDescent="0.3">
      <c r="A43" s="313" t="s">
        <v>331</v>
      </c>
      <c r="B43" s="313"/>
      <c r="C43" s="313"/>
      <c r="D43" s="313"/>
      <c r="E43" s="313"/>
      <c r="F43" s="313"/>
      <c r="G43" s="33"/>
      <c r="J43" s="237"/>
      <c r="K43" s="227"/>
      <c r="L43" s="227"/>
      <c r="M43" s="191"/>
      <c r="N43" s="191"/>
      <c r="O43" s="191"/>
      <c r="P43" s="191"/>
      <c r="Q43" s="128"/>
      <c r="R43" s="160"/>
      <c r="S43" s="189"/>
    </row>
    <row r="44" spans="1:20" ht="12.6" thickBot="1" x14ac:dyDescent="0.3">
      <c r="A44" s="28" t="s">
        <v>468</v>
      </c>
      <c r="B44" s="30" t="s">
        <v>469</v>
      </c>
      <c r="C44" s="28" t="s">
        <v>286</v>
      </c>
      <c r="D44" s="28">
        <v>50</v>
      </c>
      <c r="E44" s="170"/>
      <c r="F44" s="230" t="s">
        <v>14</v>
      </c>
      <c r="G44" s="33"/>
      <c r="J44" s="236"/>
      <c r="K44" s="210"/>
      <c r="L44" s="210"/>
      <c r="M44" s="191"/>
      <c r="N44" s="191"/>
      <c r="O44" s="191"/>
      <c r="P44" s="191"/>
      <c r="Q44" s="128"/>
      <c r="R44" s="160"/>
      <c r="S44" s="189"/>
    </row>
    <row r="45" spans="1:20" ht="12.6" thickBot="1" x14ac:dyDescent="0.3">
      <c r="A45" s="28" t="s">
        <v>470</v>
      </c>
      <c r="B45" s="30" t="s">
        <v>471</v>
      </c>
      <c r="C45" s="28" t="s">
        <v>286</v>
      </c>
      <c r="D45" s="28">
        <v>50</v>
      </c>
      <c r="E45" s="170"/>
      <c r="F45" s="230" t="s">
        <v>14</v>
      </c>
      <c r="G45" s="33"/>
      <c r="J45" s="236"/>
      <c r="K45" s="210"/>
      <c r="L45" s="210"/>
      <c r="M45" s="191"/>
      <c r="N45" s="191"/>
      <c r="O45" s="191"/>
      <c r="P45" s="191"/>
      <c r="Q45" s="128"/>
      <c r="R45" s="160"/>
      <c r="S45" s="189"/>
    </row>
    <row r="46" spans="1:20" ht="12.6" thickBot="1" x14ac:dyDescent="0.3">
      <c r="A46" s="313" t="s">
        <v>472</v>
      </c>
      <c r="B46" s="313"/>
      <c r="C46" s="313"/>
      <c r="D46" s="313"/>
      <c r="E46" s="313"/>
      <c r="F46" s="313"/>
      <c r="G46" s="15"/>
      <c r="J46" s="298"/>
      <c r="K46" s="298"/>
      <c r="L46" s="298"/>
      <c r="M46" s="298"/>
      <c r="N46" s="298"/>
      <c r="O46" s="298"/>
      <c r="P46" s="298"/>
      <c r="Q46" s="298"/>
      <c r="R46" s="298"/>
      <c r="S46" s="298"/>
    </row>
    <row r="47" spans="1:20" ht="12.6" thickBot="1" x14ac:dyDescent="0.3">
      <c r="A47" s="28" t="s">
        <v>473</v>
      </c>
      <c r="B47" s="30" t="s">
        <v>474</v>
      </c>
      <c r="C47" s="28" t="s">
        <v>266</v>
      </c>
      <c r="D47" s="28">
        <v>1</v>
      </c>
      <c r="E47" s="170"/>
      <c r="F47" s="230" t="s">
        <v>14</v>
      </c>
      <c r="G47" s="33"/>
      <c r="J47" s="189"/>
      <c r="K47" s="189"/>
      <c r="L47" s="189"/>
      <c r="M47" s="190"/>
      <c r="N47" s="191"/>
      <c r="O47" s="191"/>
      <c r="P47" s="191"/>
      <c r="Q47" s="128"/>
      <c r="R47" s="160"/>
      <c r="S47" s="189"/>
      <c r="T47" s="14"/>
    </row>
    <row r="48" spans="1:20" ht="12.6" thickBot="1" x14ac:dyDescent="0.3">
      <c r="A48" s="28" t="s">
        <v>475</v>
      </c>
      <c r="B48" s="30" t="s">
        <v>476</v>
      </c>
      <c r="C48" s="28" t="s">
        <v>266</v>
      </c>
      <c r="D48" s="28">
        <v>1</v>
      </c>
      <c r="E48" s="170"/>
      <c r="F48" s="230" t="s">
        <v>14</v>
      </c>
      <c r="G48" s="33"/>
      <c r="J48" s="189"/>
      <c r="K48" s="189"/>
      <c r="L48" s="189"/>
      <c r="M48" s="190"/>
      <c r="N48" s="191"/>
      <c r="O48" s="191"/>
      <c r="P48" s="191"/>
      <c r="Q48" s="128"/>
      <c r="R48" s="160"/>
      <c r="S48" s="189"/>
      <c r="T48" s="14"/>
    </row>
    <row r="49" spans="1:20" ht="12.6" thickBot="1" x14ac:dyDescent="0.3">
      <c r="A49" s="28" t="s">
        <v>477</v>
      </c>
      <c r="B49" s="30" t="s">
        <v>478</v>
      </c>
      <c r="C49" s="28" t="s">
        <v>266</v>
      </c>
      <c r="D49" s="28">
        <v>1</v>
      </c>
      <c r="E49" s="170"/>
      <c r="F49" s="230" t="s">
        <v>14</v>
      </c>
      <c r="G49" s="33"/>
      <c r="J49" s="189"/>
      <c r="K49" s="189"/>
      <c r="L49" s="189"/>
      <c r="M49" s="190"/>
      <c r="N49" s="191"/>
      <c r="O49" s="191"/>
      <c r="P49" s="191"/>
      <c r="Q49" s="128"/>
      <c r="R49" s="160"/>
      <c r="S49" s="189"/>
      <c r="T49" s="14"/>
    </row>
    <row r="50" spans="1:20" ht="12.6" thickBot="1" x14ac:dyDescent="0.3">
      <c r="A50" s="28" t="s">
        <v>479</v>
      </c>
      <c r="B50" s="30" t="s">
        <v>480</v>
      </c>
      <c r="C50" s="28" t="s">
        <v>266</v>
      </c>
      <c r="D50" s="28">
        <v>1</v>
      </c>
      <c r="E50" s="170"/>
      <c r="F50" s="230" t="s">
        <v>14</v>
      </c>
      <c r="G50" s="33"/>
      <c r="J50" s="189"/>
      <c r="K50" s="189"/>
      <c r="L50" s="189"/>
      <c r="M50" s="190"/>
      <c r="N50" s="191"/>
      <c r="O50" s="191"/>
      <c r="P50" s="191"/>
      <c r="Q50" s="128"/>
      <c r="R50" s="160"/>
      <c r="S50" s="189"/>
      <c r="T50" s="14"/>
    </row>
    <row r="51" spans="1:20" ht="12.6" thickBot="1" x14ac:dyDescent="0.3">
      <c r="A51" s="28" t="s">
        <v>481</v>
      </c>
      <c r="B51" s="30" t="s">
        <v>482</v>
      </c>
      <c r="C51" s="28" t="s">
        <v>266</v>
      </c>
      <c r="D51" s="28">
        <v>1</v>
      </c>
      <c r="E51" s="170"/>
      <c r="F51" s="230" t="s">
        <v>14</v>
      </c>
      <c r="G51" s="33"/>
      <c r="J51" s="189"/>
      <c r="K51" s="189"/>
      <c r="L51" s="189"/>
      <c r="M51" s="190"/>
      <c r="N51" s="191"/>
      <c r="O51" s="191"/>
      <c r="P51" s="191"/>
      <c r="Q51" s="128"/>
      <c r="R51" s="160"/>
      <c r="S51" s="189"/>
      <c r="T51" s="14"/>
    </row>
    <row r="52" spans="1:20" ht="51.6" thickBot="1" x14ac:dyDescent="0.3">
      <c r="A52" s="28" t="s">
        <v>483</v>
      </c>
      <c r="B52" s="30" t="s">
        <v>484</v>
      </c>
      <c r="C52" s="28" t="s">
        <v>266</v>
      </c>
      <c r="D52" s="28">
        <v>1</v>
      </c>
      <c r="E52" s="170"/>
      <c r="F52" s="230" t="s">
        <v>14</v>
      </c>
      <c r="G52" s="33"/>
      <c r="J52" s="189"/>
      <c r="K52" s="189"/>
      <c r="L52" s="189"/>
      <c r="M52" s="190"/>
      <c r="N52" s="191"/>
      <c r="O52" s="191"/>
      <c r="P52" s="191"/>
      <c r="Q52" s="128"/>
      <c r="R52" s="160"/>
      <c r="S52" s="189"/>
      <c r="T52" s="14"/>
    </row>
    <row r="53" spans="1:20" ht="51.6" thickBot="1" x14ac:dyDescent="0.3">
      <c r="A53" s="28" t="s">
        <v>485</v>
      </c>
      <c r="B53" s="30" t="s">
        <v>486</v>
      </c>
      <c r="C53" s="28" t="s">
        <v>266</v>
      </c>
      <c r="D53" s="28">
        <v>1</v>
      </c>
      <c r="E53" s="170"/>
      <c r="F53" s="230" t="s">
        <v>14</v>
      </c>
      <c r="G53" s="33"/>
      <c r="J53" s="189"/>
      <c r="K53" s="189"/>
      <c r="L53" s="189"/>
      <c r="M53" s="190"/>
      <c r="N53" s="191"/>
      <c r="O53" s="191"/>
      <c r="P53" s="191"/>
      <c r="Q53" s="128"/>
      <c r="R53" s="160"/>
      <c r="S53" s="189"/>
      <c r="T53" s="14"/>
    </row>
    <row r="54" spans="1:20" ht="51.6" thickBot="1" x14ac:dyDescent="0.3">
      <c r="A54" s="28" t="s">
        <v>487</v>
      </c>
      <c r="B54" s="30" t="s">
        <v>488</v>
      </c>
      <c r="C54" s="28" t="s">
        <v>266</v>
      </c>
      <c r="D54" s="28">
        <v>1</v>
      </c>
      <c r="E54" s="170"/>
      <c r="F54" s="230" t="s">
        <v>14</v>
      </c>
      <c r="G54" s="33"/>
      <c r="J54" s="189"/>
      <c r="K54" s="189"/>
      <c r="L54" s="189"/>
      <c r="M54" s="190"/>
      <c r="N54" s="191"/>
      <c r="O54" s="191"/>
      <c r="P54" s="191"/>
      <c r="Q54" s="128"/>
      <c r="R54" s="160"/>
      <c r="S54" s="189"/>
      <c r="T54" s="14"/>
    </row>
    <row r="55" spans="1:20" ht="51.6" thickBot="1" x14ac:dyDescent="0.3">
      <c r="A55" s="28" t="s">
        <v>489</v>
      </c>
      <c r="B55" s="30" t="s">
        <v>490</v>
      </c>
      <c r="C55" s="28" t="s">
        <v>266</v>
      </c>
      <c r="D55" s="28">
        <v>1</v>
      </c>
      <c r="E55" s="170"/>
      <c r="F55" s="230" t="s">
        <v>14</v>
      </c>
      <c r="G55" s="33"/>
      <c r="J55" s="189"/>
      <c r="K55" s="189"/>
      <c r="L55" s="189"/>
      <c r="M55" s="190"/>
      <c r="N55" s="191"/>
      <c r="O55" s="191"/>
      <c r="P55" s="191"/>
      <c r="Q55" s="128"/>
      <c r="R55" s="160"/>
      <c r="S55" s="189"/>
      <c r="T55" s="14"/>
    </row>
    <row r="56" spans="1:20" ht="21" thickBot="1" x14ac:dyDescent="0.3">
      <c r="A56" s="28" t="s">
        <v>491</v>
      </c>
      <c r="B56" s="30" t="s">
        <v>492</v>
      </c>
      <c r="C56" s="28" t="s">
        <v>266</v>
      </c>
      <c r="D56" s="28">
        <v>13</v>
      </c>
      <c r="E56" s="170"/>
      <c r="F56" s="230" t="s">
        <v>14</v>
      </c>
      <c r="G56" s="33"/>
      <c r="J56" s="238"/>
      <c r="K56" s="189"/>
      <c r="L56" s="189"/>
      <c r="M56" s="191"/>
      <c r="N56" s="191"/>
      <c r="O56" s="191"/>
      <c r="P56" s="191"/>
      <c r="Q56" s="128"/>
      <c r="R56" s="160"/>
      <c r="S56" s="189"/>
      <c r="T56" s="14"/>
    </row>
    <row r="57" spans="1:20" ht="12.6" thickBot="1" x14ac:dyDescent="0.3">
      <c r="A57" s="313" t="s">
        <v>493</v>
      </c>
      <c r="B57" s="313"/>
      <c r="C57" s="313"/>
      <c r="D57" s="313"/>
      <c r="E57" s="313"/>
      <c r="F57" s="313"/>
      <c r="G57" s="15"/>
      <c r="J57" s="298"/>
      <c r="K57" s="298"/>
      <c r="L57" s="298"/>
      <c r="M57" s="298"/>
      <c r="N57" s="298"/>
      <c r="O57" s="298"/>
      <c r="P57" s="298"/>
      <c r="Q57" s="298"/>
      <c r="R57" s="298"/>
      <c r="S57" s="298"/>
    </row>
    <row r="58" spans="1:20" ht="22.2" thickBot="1" x14ac:dyDescent="0.3">
      <c r="A58" s="28" t="s">
        <v>494</v>
      </c>
      <c r="B58" s="30" t="s">
        <v>495</v>
      </c>
      <c r="C58" s="28" t="s">
        <v>266</v>
      </c>
      <c r="D58" s="28">
        <v>1</v>
      </c>
      <c r="E58" s="170"/>
      <c r="F58" s="230" t="s">
        <v>14</v>
      </c>
      <c r="G58" s="15"/>
      <c r="J58" s="239"/>
      <c r="K58" s="220"/>
      <c r="L58" s="220"/>
      <c r="M58" s="219"/>
      <c r="N58" s="191"/>
      <c r="O58" s="191"/>
      <c r="P58" s="191"/>
      <c r="Q58" s="128"/>
      <c r="R58" s="160"/>
      <c r="S58" s="189"/>
      <c r="T58" s="14"/>
    </row>
    <row r="59" spans="1:20" ht="22.2" thickBot="1" x14ac:dyDescent="0.3">
      <c r="A59" s="28" t="s">
        <v>496</v>
      </c>
      <c r="B59" s="30" t="s">
        <v>495</v>
      </c>
      <c r="C59" s="28" t="s">
        <v>266</v>
      </c>
      <c r="D59" s="28">
        <v>1</v>
      </c>
      <c r="E59" s="170"/>
      <c r="F59" s="230" t="s">
        <v>14</v>
      </c>
      <c r="G59" s="15"/>
      <c r="J59" s="239"/>
      <c r="K59" s="220"/>
      <c r="L59" s="220"/>
      <c r="M59" s="219"/>
      <c r="N59" s="191"/>
      <c r="O59" s="191"/>
      <c r="P59" s="191"/>
      <c r="Q59" s="128"/>
      <c r="R59" s="160"/>
      <c r="S59" s="189"/>
      <c r="T59" s="14"/>
    </row>
    <row r="60" spans="1:20" ht="22.2" thickBot="1" x14ac:dyDescent="0.3">
      <c r="A60" s="28" t="s">
        <v>497</v>
      </c>
      <c r="B60" s="30" t="s">
        <v>498</v>
      </c>
      <c r="C60" s="28" t="s">
        <v>266</v>
      </c>
      <c r="D60" s="28">
        <v>1</v>
      </c>
      <c r="E60" s="170"/>
      <c r="F60" s="230" t="s">
        <v>14</v>
      </c>
      <c r="G60" s="15"/>
      <c r="J60" s="239"/>
      <c r="K60" s="220"/>
      <c r="L60" s="220"/>
      <c r="M60" s="219"/>
      <c r="N60" s="191"/>
      <c r="O60" s="191"/>
      <c r="P60" s="191"/>
      <c r="Q60" s="128"/>
      <c r="R60" s="160"/>
      <c r="S60" s="189"/>
      <c r="T60" s="14"/>
    </row>
    <row r="61" spans="1:20" ht="22.2" thickBot="1" x14ac:dyDescent="0.3">
      <c r="A61" s="28" t="s">
        <v>499</v>
      </c>
      <c r="B61" s="30" t="s">
        <v>500</v>
      </c>
      <c r="C61" s="28" t="s">
        <v>266</v>
      </c>
      <c r="D61" s="28">
        <v>1</v>
      </c>
      <c r="E61" s="170"/>
      <c r="F61" s="230" t="s">
        <v>14</v>
      </c>
      <c r="G61" s="15"/>
      <c r="J61" s="239"/>
      <c r="K61" s="220"/>
      <c r="L61" s="220"/>
      <c r="M61" s="219"/>
      <c r="N61" s="191"/>
      <c r="O61" s="191"/>
      <c r="P61" s="191"/>
      <c r="Q61" s="128"/>
      <c r="R61" s="160"/>
      <c r="S61" s="189"/>
      <c r="T61" s="14"/>
    </row>
    <row r="62" spans="1:20" ht="22.2" thickBot="1" x14ac:dyDescent="0.3">
      <c r="A62" s="28" t="s">
        <v>501</v>
      </c>
      <c r="B62" s="30" t="s">
        <v>502</v>
      </c>
      <c r="C62" s="28" t="s">
        <v>266</v>
      </c>
      <c r="D62" s="28">
        <v>1</v>
      </c>
      <c r="E62" s="170"/>
      <c r="F62" s="230" t="s">
        <v>14</v>
      </c>
      <c r="G62" s="33"/>
      <c r="J62" s="239"/>
      <c r="K62" s="220"/>
      <c r="L62" s="220"/>
      <c r="M62" s="219"/>
      <c r="N62" s="191"/>
      <c r="O62" s="191"/>
      <c r="P62" s="191"/>
      <c r="Q62" s="128"/>
      <c r="R62" s="160"/>
      <c r="S62" s="189"/>
      <c r="T62" s="14"/>
    </row>
    <row r="63" spans="1:20" ht="22.2" thickBot="1" x14ac:dyDescent="0.3">
      <c r="A63" s="28" t="s">
        <v>503</v>
      </c>
      <c r="B63" s="30" t="s">
        <v>504</v>
      </c>
      <c r="C63" s="28" t="s">
        <v>266</v>
      </c>
      <c r="D63" s="28">
        <v>1</v>
      </c>
      <c r="E63" s="170"/>
      <c r="F63" s="230" t="s">
        <v>14</v>
      </c>
      <c r="G63" s="33"/>
      <c r="J63" s="239"/>
      <c r="K63" s="220"/>
      <c r="L63" s="220"/>
      <c r="M63" s="219"/>
      <c r="N63" s="191"/>
      <c r="O63" s="191"/>
      <c r="P63" s="191"/>
      <c r="Q63" s="128"/>
      <c r="R63" s="160"/>
      <c r="S63" s="189"/>
      <c r="T63" s="14"/>
    </row>
    <row r="64" spans="1:20" ht="22.2" thickBot="1" x14ac:dyDescent="0.3">
      <c r="A64" s="28" t="s">
        <v>505</v>
      </c>
      <c r="B64" s="30" t="s">
        <v>506</v>
      </c>
      <c r="C64" s="28" t="s">
        <v>266</v>
      </c>
      <c r="D64" s="28">
        <v>1</v>
      </c>
      <c r="E64" s="170"/>
      <c r="F64" s="230" t="s">
        <v>14</v>
      </c>
      <c r="G64" s="33"/>
      <c r="J64" s="239"/>
      <c r="K64" s="220"/>
      <c r="L64" s="220"/>
      <c r="M64" s="219"/>
      <c r="N64" s="191"/>
      <c r="O64" s="191"/>
      <c r="P64" s="191"/>
      <c r="Q64" s="128"/>
      <c r="R64" s="160"/>
      <c r="S64" s="189"/>
      <c r="T64" s="14"/>
    </row>
    <row r="65" spans="1:19" ht="12.6" thickBot="1" x14ac:dyDescent="0.3">
      <c r="A65" s="313" t="s">
        <v>507</v>
      </c>
      <c r="B65" s="313"/>
      <c r="C65" s="313"/>
      <c r="D65" s="313"/>
      <c r="E65" s="313"/>
      <c r="F65" s="313"/>
      <c r="G65" s="15"/>
      <c r="J65" s="297"/>
      <c r="K65" s="297"/>
      <c r="L65" s="297"/>
      <c r="M65" s="297"/>
      <c r="N65" s="297"/>
      <c r="O65" s="297"/>
      <c r="P65" s="297"/>
      <c r="Q65" s="297"/>
      <c r="R65" s="297"/>
      <c r="S65" s="297"/>
    </row>
    <row r="66" spans="1:19" ht="41.4" thickBot="1" x14ac:dyDescent="0.3">
      <c r="A66" s="28" t="s">
        <v>508</v>
      </c>
      <c r="B66" s="30" t="s">
        <v>509</v>
      </c>
      <c r="C66" s="28" t="s">
        <v>173</v>
      </c>
      <c r="D66" s="171">
        <v>50.8</v>
      </c>
      <c r="E66" s="170"/>
      <c r="F66" s="230" t="s">
        <v>14</v>
      </c>
      <c r="G66" s="33"/>
      <c r="J66" s="225"/>
      <c r="K66" s="220"/>
      <c r="L66" s="220"/>
      <c r="M66" s="191"/>
      <c r="N66" s="191"/>
      <c r="O66" s="191"/>
      <c r="P66" s="191"/>
      <c r="Q66" s="128"/>
      <c r="R66" s="160"/>
      <c r="S66" s="189"/>
    </row>
    <row r="67" spans="1:19" ht="41.4" thickBot="1" x14ac:dyDescent="0.3">
      <c r="A67" s="28" t="s">
        <v>510</v>
      </c>
      <c r="B67" s="30" t="s">
        <v>511</v>
      </c>
      <c r="C67" s="28" t="s">
        <v>173</v>
      </c>
      <c r="D67" s="171">
        <v>26</v>
      </c>
      <c r="E67" s="170"/>
      <c r="F67" s="230" t="s">
        <v>14</v>
      </c>
      <c r="G67" s="33"/>
      <c r="J67" s="225"/>
      <c r="K67" s="220"/>
      <c r="L67" s="220"/>
      <c r="M67" s="191"/>
      <c r="N67" s="191"/>
      <c r="O67" s="191"/>
      <c r="P67" s="191"/>
      <c r="Q67" s="128"/>
      <c r="R67" s="160"/>
      <c r="S67" s="189"/>
    </row>
    <row r="68" spans="1:19" ht="51.6" thickBot="1" x14ac:dyDescent="0.3">
      <c r="A68" s="28" t="s">
        <v>512</v>
      </c>
      <c r="B68" s="30" t="s">
        <v>513</v>
      </c>
      <c r="C68" s="28" t="s">
        <v>173</v>
      </c>
      <c r="D68" s="171">
        <v>10.8</v>
      </c>
      <c r="E68" s="170"/>
      <c r="F68" s="230" t="s">
        <v>14</v>
      </c>
      <c r="G68" s="33"/>
      <c r="J68" s="225"/>
      <c r="K68" s="220"/>
      <c r="L68" s="220"/>
      <c r="M68" s="191"/>
      <c r="N68" s="191"/>
      <c r="O68" s="191"/>
      <c r="P68" s="191"/>
      <c r="Q68" s="128"/>
      <c r="R68" s="160"/>
      <c r="S68" s="189"/>
    </row>
    <row r="69" spans="1:19" ht="51.6" thickBot="1" x14ac:dyDescent="0.3">
      <c r="A69" s="28" t="s">
        <v>514</v>
      </c>
      <c r="B69" s="30" t="s">
        <v>515</v>
      </c>
      <c r="C69" s="28" t="s">
        <v>173</v>
      </c>
      <c r="D69" s="171">
        <v>33.03</v>
      </c>
      <c r="E69" s="170"/>
      <c r="F69" s="230" t="s">
        <v>14</v>
      </c>
      <c r="G69" s="33"/>
      <c r="J69" s="225"/>
      <c r="K69" s="220"/>
      <c r="L69" s="220"/>
      <c r="M69" s="191"/>
      <c r="N69" s="191"/>
      <c r="O69" s="191"/>
      <c r="P69" s="191"/>
      <c r="Q69" s="128"/>
      <c r="R69" s="160"/>
      <c r="S69" s="189"/>
    </row>
    <row r="70" spans="1:19" ht="41.4" thickBot="1" x14ac:dyDescent="0.3">
      <c r="A70" s="28" t="s">
        <v>516</v>
      </c>
      <c r="B70" s="30" t="s">
        <v>517</v>
      </c>
      <c r="C70" s="28" t="s">
        <v>173</v>
      </c>
      <c r="D70" s="171">
        <v>16.100000000000001</v>
      </c>
      <c r="E70" s="170"/>
      <c r="F70" s="230" t="s">
        <v>14</v>
      </c>
      <c r="G70" s="33"/>
      <c r="J70" s="225"/>
      <c r="K70" s="220"/>
      <c r="L70" s="220"/>
      <c r="M70" s="191"/>
      <c r="N70" s="191"/>
      <c r="O70" s="191"/>
      <c r="P70" s="191"/>
      <c r="Q70" s="128"/>
      <c r="R70" s="160"/>
      <c r="S70" s="189"/>
    </row>
    <row r="71" spans="1:19" ht="51.6" thickBot="1" x14ac:dyDescent="0.3">
      <c r="A71" s="28" t="s">
        <v>518</v>
      </c>
      <c r="B71" s="30" t="s">
        <v>519</v>
      </c>
      <c r="C71" s="28" t="s">
        <v>173</v>
      </c>
      <c r="D71" s="171">
        <v>38</v>
      </c>
      <c r="E71" s="170"/>
      <c r="F71" s="230" t="s">
        <v>14</v>
      </c>
      <c r="G71" s="33"/>
      <c r="J71" s="225"/>
      <c r="K71" s="220"/>
      <c r="L71" s="220"/>
      <c r="M71" s="191"/>
      <c r="N71" s="191"/>
      <c r="O71" s="191"/>
      <c r="P71" s="191"/>
      <c r="Q71" s="128"/>
      <c r="R71" s="160"/>
      <c r="S71" s="189"/>
    </row>
    <row r="72" spans="1:19" ht="41.4" thickBot="1" x14ac:dyDescent="0.3">
      <c r="A72" s="28" t="s">
        <v>520</v>
      </c>
      <c r="B72" s="30" t="s">
        <v>521</v>
      </c>
      <c r="C72" s="28" t="s">
        <v>173</v>
      </c>
      <c r="D72" s="171">
        <v>13.9</v>
      </c>
      <c r="E72" s="170"/>
      <c r="F72" s="230" t="s">
        <v>14</v>
      </c>
      <c r="G72" s="33"/>
      <c r="J72" s="225"/>
      <c r="K72" s="220"/>
      <c r="L72" s="220"/>
      <c r="M72" s="191"/>
      <c r="N72" s="191"/>
      <c r="O72" s="191"/>
      <c r="P72" s="191"/>
      <c r="Q72" s="128"/>
      <c r="R72" s="160"/>
      <c r="S72" s="189"/>
    </row>
    <row r="73" spans="1:19" ht="41.4" thickBot="1" x14ac:dyDescent="0.3">
      <c r="A73" s="28" t="s">
        <v>522</v>
      </c>
      <c r="B73" s="30" t="s">
        <v>523</v>
      </c>
      <c r="C73" s="28" t="s">
        <v>173</v>
      </c>
      <c r="D73" s="171">
        <v>38.9</v>
      </c>
      <c r="E73" s="170"/>
      <c r="F73" s="230" t="s">
        <v>14</v>
      </c>
      <c r="G73" s="33"/>
      <c r="J73" s="225"/>
      <c r="K73" s="220"/>
      <c r="L73" s="220"/>
      <c r="M73" s="191"/>
      <c r="N73" s="191"/>
      <c r="O73" s="191"/>
      <c r="P73" s="191"/>
      <c r="Q73" s="128"/>
      <c r="R73" s="160"/>
      <c r="S73" s="189"/>
    </row>
    <row r="74" spans="1:19" ht="51.6" thickBot="1" x14ac:dyDescent="0.3">
      <c r="A74" s="28" t="s">
        <v>524</v>
      </c>
      <c r="B74" s="30" t="s">
        <v>525</v>
      </c>
      <c r="C74" s="28" t="s">
        <v>173</v>
      </c>
      <c r="D74" s="171">
        <v>16.100000000000001</v>
      </c>
      <c r="E74" s="170"/>
      <c r="F74" s="230" t="s">
        <v>14</v>
      </c>
      <c r="G74" s="33"/>
      <c r="J74" s="225"/>
      <c r="K74" s="220"/>
      <c r="L74" s="220"/>
      <c r="M74" s="191"/>
      <c r="N74" s="191"/>
      <c r="O74" s="191"/>
      <c r="P74" s="191"/>
      <c r="Q74" s="128"/>
      <c r="R74" s="160"/>
      <c r="S74" s="189"/>
    </row>
    <row r="75" spans="1:19" ht="51.6" thickBot="1" x14ac:dyDescent="0.3">
      <c r="A75" s="28" t="s">
        <v>526</v>
      </c>
      <c r="B75" s="30" t="s">
        <v>527</v>
      </c>
      <c r="C75" s="28" t="s">
        <v>173</v>
      </c>
      <c r="D75" s="171">
        <v>103.09</v>
      </c>
      <c r="E75" s="170"/>
      <c r="F75" s="230" t="s">
        <v>14</v>
      </c>
      <c r="G75" s="33"/>
      <c r="J75" s="225"/>
      <c r="K75" s="220"/>
      <c r="L75" s="220"/>
      <c r="M75" s="191"/>
      <c r="N75" s="191"/>
      <c r="O75" s="191"/>
      <c r="P75" s="191"/>
      <c r="Q75" s="128"/>
      <c r="R75" s="160"/>
      <c r="S75" s="189"/>
    </row>
    <row r="76" spans="1:19" ht="31.2" thickBot="1" x14ac:dyDescent="0.3">
      <c r="A76" s="28" t="s">
        <v>528</v>
      </c>
      <c r="B76" s="30" t="s">
        <v>529</v>
      </c>
      <c r="C76" s="28" t="s">
        <v>173</v>
      </c>
      <c r="D76" s="171">
        <v>102.09</v>
      </c>
      <c r="E76" s="170"/>
      <c r="F76" s="230" t="s">
        <v>14</v>
      </c>
      <c r="G76" s="33"/>
      <c r="J76" s="236"/>
      <c r="K76" s="210"/>
      <c r="L76" s="210"/>
      <c r="M76" s="191"/>
      <c r="N76" s="191"/>
      <c r="O76" s="191"/>
      <c r="P76" s="191"/>
      <c r="Q76" s="128"/>
      <c r="R76" s="160"/>
      <c r="S76" s="189"/>
    </row>
    <row r="77" spans="1:19" ht="31.2" thickBot="1" x14ac:dyDescent="0.3">
      <c r="A77" s="28" t="s">
        <v>530</v>
      </c>
      <c r="B77" s="30" t="s">
        <v>531</v>
      </c>
      <c r="C77" s="28" t="s">
        <v>173</v>
      </c>
      <c r="D77" s="171">
        <v>30.33</v>
      </c>
      <c r="E77" s="170"/>
      <c r="F77" s="230" t="s">
        <v>14</v>
      </c>
      <c r="G77" s="33"/>
      <c r="J77" s="236"/>
      <c r="K77" s="210"/>
      <c r="L77" s="210"/>
      <c r="M77" s="191"/>
      <c r="N77" s="191"/>
      <c r="O77" s="191"/>
      <c r="P77" s="191"/>
      <c r="Q77" s="128"/>
      <c r="R77" s="160"/>
      <c r="S77" s="189"/>
    </row>
    <row r="78" spans="1:19" ht="31.2" thickBot="1" x14ac:dyDescent="0.3">
      <c r="A78" s="28" t="s">
        <v>532</v>
      </c>
      <c r="B78" s="30" t="s">
        <v>533</v>
      </c>
      <c r="C78" s="28" t="s">
        <v>173</v>
      </c>
      <c r="D78" s="171">
        <v>12.09</v>
      </c>
      <c r="E78" s="170"/>
      <c r="F78" s="230" t="s">
        <v>14</v>
      </c>
      <c r="G78" s="33"/>
      <c r="J78" s="236"/>
      <c r="K78" s="210"/>
      <c r="L78" s="210"/>
      <c r="M78" s="191"/>
      <c r="N78" s="191"/>
      <c r="O78" s="191"/>
      <c r="P78" s="191"/>
      <c r="Q78" s="128"/>
      <c r="R78" s="160"/>
      <c r="S78" s="189"/>
    </row>
    <row r="79" spans="1:19" ht="31.2" thickBot="1" x14ac:dyDescent="0.3">
      <c r="A79" s="28" t="s">
        <v>534</v>
      </c>
      <c r="B79" s="30" t="s">
        <v>535</v>
      </c>
      <c r="C79" s="28" t="s">
        <v>173</v>
      </c>
      <c r="D79" s="171">
        <v>5.6</v>
      </c>
      <c r="E79" s="170"/>
      <c r="F79" s="230" t="s">
        <v>14</v>
      </c>
      <c r="G79" s="33"/>
      <c r="J79" s="236"/>
      <c r="K79" s="210"/>
      <c r="L79" s="210"/>
      <c r="M79" s="191"/>
      <c r="N79" s="191"/>
      <c r="O79" s="191"/>
      <c r="P79" s="191"/>
      <c r="Q79" s="128"/>
      <c r="R79" s="160"/>
      <c r="S79" s="189"/>
    </row>
    <row r="80" spans="1:19" ht="31.2" thickBot="1" x14ac:dyDescent="0.3">
      <c r="A80" s="28" t="s">
        <v>536</v>
      </c>
      <c r="B80" s="30" t="s">
        <v>537</v>
      </c>
      <c r="C80" s="28" t="s">
        <v>173</v>
      </c>
      <c r="D80" s="171">
        <v>9</v>
      </c>
      <c r="E80" s="170"/>
      <c r="F80" s="230" t="s">
        <v>14</v>
      </c>
      <c r="G80" s="33"/>
      <c r="J80" s="236"/>
      <c r="K80" s="210"/>
      <c r="L80" s="210"/>
      <c r="M80" s="191"/>
      <c r="N80" s="191"/>
      <c r="O80" s="191"/>
      <c r="P80" s="191"/>
      <c r="Q80" s="128"/>
      <c r="R80" s="160"/>
      <c r="S80" s="189"/>
    </row>
    <row r="81" spans="1:20" ht="41.4" thickBot="1" x14ac:dyDescent="0.3">
      <c r="A81" s="28" t="s">
        <v>538</v>
      </c>
      <c r="B81" s="30" t="s">
        <v>539</v>
      </c>
      <c r="C81" s="28" t="s">
        <v>173</v>
      </c>
      <c r="D81" s="171">
        <f>3035+105</f>
        <v>3140</v>
      </c>
      <c r="E81" s="170"/>
      <c r="F81" s="230" t="s">
        <v>14</v>
      </c>
      <c r="G81" s="33"/>
      <c r="J81" s="207"/>
      <c r="K81" s="210"/>
      <c r="L81" s="210"/>
      <c r="M81" s="191"/>
      <c r="N81" s="191"/>
      <c r="O81" s="191"/>
      <c r="P81" s="191"/>
      <c r="Q81" s="128"/>
      <c r="R81" s="160"/>
      <c r="S81" s="189"/>
    </row>
    <row r="82" spans="1:20" ht="41.4" thickBot="1" x14ac:dyDescent="0.3">
      <c r="A82" s="28" t="s">
        <v>540</v>
      </c>
      <c r="B82" s="30" t="s">
        <v>541</v>
      </c>
      <c r="C82" s="28" t="s">
        <v>173</v>
      </c>
      <c r="D82" s="171">
        <v>121</v>
      </c>
      <c r="E82" s="170"/>
      <c r="F82" s="230" t="s">
        <v>14</v>
      </c>
      <c r="G82" s="33"/>
      <c r="J82" s="207"/>
      <c r="K82" s="210"/>
      <c r="L82" s="210"/>
      <c r="M82" s="191"/>
      <c r="N82" s="191"/>
      <c r="O82" s="191"/>
      <c r="P82" s="191"/>
      <c r="Q82" s="128"/>
      <c r="R82" s="160"/>
      <c r="S82" s="189"/>
    </row>
    <row r="83" spans="1:20" ht="41.4" thickBot="1" x14ac:dyDescent="0.3">
      <c r="A83" s="28" t="s">
        <v>542</v>
      </c>
      <c r="B83" s="172" t="s">
        <v>543</v>
      </c>
      <c r="C83" s="28" t="s">
        <v>173</v>
      </c>
      <c r="D83" s="171">
        <v>40</v>
      </c>
      <c r="E83" s="170"/>
      <c r="F83" s="230" t="s">
        <v>14</v>
      </c>
      <c r="G83" s="33"/>
      <c r="J83" s="207"/>
      <c r="K83" s="210"/>
      <c r="L83" s="210"/>
      <c r="M83" s="191"/>
      <c r="N83" s="191"/>
      <c r="O83" s="191"/>
      <c r="P83" s="191"/>
      <c r="Q83" s="128"/>
      <c r="R83" s="160"/>
      <c r="S83" s="189"/>
    </row>
    <row r="84" spans="1:20" ht="31.2" thickBot="1" x14ac:dyDescent="0.3">
      <c r="A84" s="28" t="s">
        <v>544</v>
      </c>
      <c r="B84" s="172" t="s">
        <v>545</v>
      </c>
      <c r="C84" s="28" t="s">
        <v>173</v>
      </c>
      <c r="D84" s="171">
        <v>121</v>
      </c>
      <c r="E84" s="170"/>
      <c r="F84" s="230" t="s">
        <v>14</v>
      </c>
      <c r="G84" s="33"/>
      <c r="J84" s="207"/>
      <c r="K84" s="210"/>
      <c r="L84" s="210"/>
      <c r="M84" s="191"/>
      <c r="N84" s="191"/>
      <c r="O84" s="191"/>
      <c r="P84" s="191"/>
      <c r="Q84" s="128"/>
      <c r="R84" s="160"/>
      <c r="S84" s="189"/>
    </row>
    <row r="85" spans="1:20" ht="12.6" thickBot="1" x14ac:dyDescent="0.3">
      <c r="A85" s="313" t="s">
        <v>546</v>
      </c>
      <c r="B85" s="313"/>
      <c r="C85" s="313"/>
      <c r="D85" s="313"/>
      <c r="E85" s="313"/>
      <c r="F85" s="313"/>
      <c r="G85" s="15"/>
      <c r="J85" s="298"/>
      <c r="K85" s="298"/>
      <c r="L85" s="298"/>
      <c r="M85" s="298"/>
      <c r="N85" s="298"/>
      <c r="O85" s="298"/>
      <c r="P85" s="298"/>
      <c r="Q85" s="298"/>
      <c r="R85" s="298"/>
      <c r="S85" s="298"/>
    </row>
    <row r="86" spans="1:20" ht="12.6" thickBot="1" x14ac:dyDescent="0.3">
      <c r="A86" s="28" t="s">
        <v>547</v>
      </c>
      <c r="B86" s="30" t="s">
        <v>548</v>
      </c>
      <c r="C86" s="28" t="s">
        <v>266</v>
      </c>
      <c r="D86" s="28">
        <v>122</v>
      </c>
      <c r="E86" s="170"/>
      <c r="F86" s="230" t="s">
        <v>14</v>
      </c>
      <c r="G86" s="33"/>
      <c r="J86" s="240"/>
      <c r="K86" s="239"/>
      <c r="L86" s="239"/>
      <c r="M86" s="191"/>
      <c r="N86" s="191"/>
      <c r="O86" s="191"/>
      <c r="P86" s="191"/>
      <c r="Q86" s="128"/>
      <c r="R86" s="160"/>
      <c r="S86" s="189"/>
    </row>
    <row r="87" spans="1:20" ht="12.6" thickBot="1" x14ac:dyDescent="0.3">
      <c r="A87" s="28" t="s">
        <v>549</v>
      </c>
      <c r="B87" s="30" t="s">
        <v>550</v>
      </c>
      <c r="C87" s="28" t="s">
        <v>266</v>
      </c>
      <c r="D87" s="28">
        <v>14</v>
      </c>
      <c r="E87" s="170"/>
      <c r="F87" s="230" t="s">
        <v>14</v>
      </c>
      <c r="G87" s="33"/>
      <c r="J87" s="240"/>
      <c r="K87" s="239"/>
      <c r="L87" s="239"/>
      <c r="M87" s="191"/>
      <c r="N87" s="191"/>
      <c r="O87" s="191"/>
      <c r="P87" s="191"/>
      <c r="Q87" s="128"/>
      <c r="R87" s="160"/>
      <c r="S87" s="189"/>
    </row>
    <row r="88" spans="1:20" ht="21" thickBot="1" x14ac:dyDescent="0.3">
      <c r="A88" s="28" t="s">
        <v>551</v>
      </c>
      <c r="B88" s="30" t="s">
        <v>552</v>
      </c>
      <c r="C88" s="28" t="s">
        <v>266</v>
      </c>
      <c r="D88" s="171">
        <v>2</v>
      </c>
      <c r="E88" s="170"/>
      <c r="F88" s="230" t="s">
        <v>14</v>
      </c>
      <c r="G88" s="33"/>
      <c r="J88" s="240"/>
      <c r="K88" s="239"/>
      <c r="L88" s="239"/>
      <c r="M88" s="191"/>
      <c r="N88" s="191"/>
      <c r="O88" s="191"/>
      <c r="P88" s="191"/>
      <c r="Q88" s="128"/>
      <c r="R88" s="160"/>
      <c r="S88" s="189"/>
    </row>
    <row r="89" spans="1:20" ht="21" thickBot="1" x14ac:dyDescent="0.3">
      <c r="A89" s="28" t="s">
        <v>553</v>
      </c>
      <c r="B89" s="30" t="s">
        <v>554</v>
      </c>
      <c r="C89" s="28" t="s">
        <v>266</v>
      </c>
      <c r="D89" s="171">
        <v>1</v>
      </c>
      <c r="E89" s="170"/>
      <c r="F89" s="230" t="s">
        <v>14</v>
      </c>
      <c r="G89" s="33"/>
      <c r="J89" s="240"/>
      <c r="K89" s="239"/>
      <c r="L89" s="239"/>
      <c r="M89" s="191"/>
      <c r="N89" s="191"/>
      <c r="O89" s="191"/>
      <c r="P89" s="191"/>
      <c r="Q89" s="128"/>
      <c r="R89" s="160"/>
      <c r="S89" s="189"/>
    </row>
    <row r="90" spans="1:20" ht="21" thickBot="1" x14ac:dyDescent="0.3">
      <c r="A90" s="28" t="s">
        <v>555</v>
      </c>
      <c r="B90" s="30" t="s">
        <v>556</v>
      </c>
      <c r="C90" s="28" t="s">
        <v>266</v>
      </c>
      <c r="D90" s="171">
        <v>2</v>
      </c>
      <c r="E90" s="170"/>
      <c r="F90" s="230" t="s">
        <v>14</v>
      </c>
      <c r="G90" s="33"/>
      <c r="J90" s="240"/>
      <c r="K90" s="239"/>
      <c r="L90" s="239"/>
      <c r="M90" s="191"/>
      <c r="N90" s="191"/>
      <c r="O90" s="191"/>
      <c r="P90" s="191"/>
      <c r="Q90" s="128"/>
      <c r="R90" s="160"/>
      <c r="S90" s="189"/>
    </row>
    <row r="91" spans="1:20" ht="12.6" thickBot="1" x14ac:dyDescent="0.3">
      <c r="A91" s="28" t="s">
        <v>557</v>
      </c>
      <c r="B91" s="30" t="s">
        <v>558</v>
      </c>
      <c r="C91" s="28" t="s">
        <v>266</v>
      </c>
      <c r="D91" s="171">
        <v>2</v>
      </c>
      <c r="E91" s="170"/>
      <c r="F91" s="230" t="s">
        <v>14</v>
      </c>
      <c r="G91" s="33"/>
      <c r="J91" s="240"/>
      <c r="K91" s="239"/>
      <c r="L91" s="239"/>
      <c r="M91" s="191"/>
      <c r="N91" s="191"/>
      <c r="O91" s="191"/>
      <c r="P91" s="191"/>
      <c r="Q91" s="128"/>
      <c r="R91" s="160"/>
      <c r="S91" s="189"/>
    </row>
    <row r="92" spans="1:20" ht="21" thickBot="1" x14ac:dyDescent="0.3">
      <c r="A92" s="28" t="s">
        <v>559</v>
      </c>
      <c r="B92" s="30" t="s">
        <v>560</v>
      </c>
      <c r="C92" s="28" t="s">
        <v>266</v>
      </c>
      <c r="D92" s="28">
        <v>5</v>
      </c>
      <c r="E92" s="170"/>
      <c r="F92" s="230" t="s">
        <v>14</v>
      </c>
      <c r="G92" s="33"/>
      <c r="J92" s="241"/>
      <c r="K92" s="241"/>
      <c r="L92" s="241"/>
      <c r="M92" s="190"/>
      <c r="N92" s="191"/>
      <c r="O92" s="191"/>
      <c r="P92" s="191"/>
      <c r="Q92" s="128"/>
      <c r="R92" s="160"/>
      <c r="S92" s="189"/>
      <c r="T92" s="14"/>
    </row>
    <row r="93" spans="1:20" ht="21" thickBot="1" x14ac:dyDescent="0.3">
      <c r="A93" s="28" t="s">
        <v>561</v>
      </c>
      <c r="B93" s="30" t="s">
        <v>562</v>
      </c>
      <c r="C93" s="28" t="s">
        <v>266</v>
      </c>
      <c r="D93" s="28">
        <v>5</v>
      </c>
      <c r="E93" s="170"/>
      <c r="F93" s="230" t="s">
        <v>14</v>
      </c>
      <c r="G93" s="33"/>
      <c r="J93" s="241"/>
      <c r="K93" s="241"/>
      <c r="L93" s="241"/>
      <c r="M93" s="190"/>
      <c r="N93" s="191"/>
      <c r="O93" s="191"/>
      <c r="P93" s="191"/>
      <c r="Q93" s="128"/>
      <c r="R93" s="160"/>
      <c r="S93" s="189"/>
      <c r="T93" s="14"/>
    </row>
    <row r="94" spans="1:20" ht="21" thickBot="1" x14ac:dyDescent="0.3">
      <c r="A94" s="28" t="s">
        <v>563</v>
      </c>
      <c r="B94" s="30" t="s">
        <v>564</v>
      </c>
      <c r="C94" s="28" t="s">
        <v>266</v>
      </c>
      <c r="D94" s="28">
        <v>4</v>
      </c>
      <c r="E94" s="170"/>
      <c r="F94" s="230" t="s">
        <v>14</v>
      </c>
      <c r="G94" s="33"/>
      <c r="J94" s="241"/>
      <c r="K94" s="241"/>
      <c r="L94" s="241"/>
      <c r="M94" s="190"/>
      <c r="N94" s="191"/>
      <c r="O94" s="191"/>
      <c r="P94" s="191"/>
      <c r="Q94" s="128"/>
      <c r="R94" s="160"/>
      <c r="S94" s="189"/>
      <c r="T94" s="14"/>
    </row>
    <row r="95" spans="1:20" ht="21" thickBot="1" x14ac:dyDescent="0.3">
      <c r="A95" s="28" t="s">
        <v>565</v>
      </c>
      <c r="B95" s="30" t="s">
        <v>566</v>
      </c>
      <c r="C95" s="28" t="s">
        <v>266</v>
      </c>
      <c r="D95" s="28">
        <v>1</v>
      </c>
      <c r="E95" s="170"/>
      <c r="F95" s="230" t="s">
        <v>14</v>
      </c>
      <c r="G95" s="33"/>
      <c r="J95" s="241"/>
      <c r="K95" s="241"/>
      <c r="L95" s="241"/>
      <c r="M95" s="190"/>
      <c r="N95" s="191"/>
      <c r="O95" s="191"/>
      <c r="P95" s="191"/>
      <c r="Q95" s="128"/>
      <c r="R95" s="160"/>
      <c r="S95" s="189"/>
      <c r="T95" s="14"/>
    </row>
    <row r="96" spans="1:20" ht="12.6" thickBot="1" x14ac:dyDescent="0.3">
      <c r="A96" s="313" t="s">
        <v>567</v>
      </c>
      <c r="B96" s="313"/>
      <c r="C96" s="313"/>
      <c r="D96" s="313"/>
      <c r="E96" s="313"/>
      <c r="F96" s="313"/>
      <c r="G96" s="15"/>
      <c r="J96" s="298"/>
      <c r="K96" s="298"/>
      <c r="L96" s="298"/>
      <c r="M96" s="298"/>
      <c r="N96" s="298"/>
      <c r="O96" s="298"/>
      <c r="P96" s="298"/>
      <c r="Q96" s="298"/>
      <c r="R96" s="298"/>
      <c r="S96" s="298"/>
    </row>
    <row r="97" spans="1:19" ht="31.8" thickBot="1" x14ac:dyDescent="0.3">
      <c r="A97" s="28" t="s">
        <v>568</v>
      </c>
      <c r="B97" s="30" t="s">
        <v>569</v>
      </c>
      <c r="C97" s="28" t="s">
        <v>266</v>
      </c>
      <c r="D97" s="28">
        <v>7</v>
      </c>
      <c r="E97" s="170"/>
      <c r="F97" s="230" t="s">
        <v>14</v>
      </c>
      <c r="G97" s="33"/>
      <c r="J97" s="207"/>
      <c r="K97" s="210"/>
      <c r="L97" s="210"/>
      <c r="M97" s="191"/>
      <c r="N97" s="191"/>
      <c r="O97" s="191"/>
      <c r="P97" s="191"/>
      <c r="Q97" s="128"/>
      <c r="R97" s="160"/>
      <c r="S97" s="189"/>
    </row>
    <row r="98" spans="1:19" ht="31.2" thickBot="1" x14ac:dyDescent="0.3">
      <c r="A98" s="28" t="s">
        <v>570</v>
      </c>
      <c r="B98" s="30" t="s">
        <v>571</v>
      </c>
      <c r="C98" s="28" t="s">
        <v>266</v>
      </c>
      <c r="D98" s="28">
        <v>1</v>
      </c>
      <c r="E98" s="170"/>
      <c r="F98" s="230" t="s">
        <v>14</v>
      </c>
      <c r="G98" s="33"/>
      <c r="J98" s="236"/>
      <c r="K98" s="210"/>
      <c r="L98" s="210"/>
      <c r="M98" s="191"/>
      <c r="N98" s="191"/>
      <c r="O98" s="191"/>
      <c r="P98" s="191"/>
      <c r="Q98" s="128"/>
      <c r="R98" s="160"/>
      <c r="S98" s="189"/>
    </row>
    <row r="99" spans="1:19" ht="31.2" thickBot="1" x14ac:dyDescent="0.3">
      <c r="A99" s="28" t="s">
        <v>572</v>
      </c>
      <c r="B99" s="30" t="s">
        <v>573</v>
      </c>
      <c r="C99" s="28" t="s">
        <v>266</v>
      </c>
      <c r="D99" s="28">
        <v>1</v>
      </c>
      <c r="E99" s="170"/>
      <c r="F99" s="230" t="s">
        <v>14</v>
      </c>
      <c r="G99" s="33"/>
      <c r="J99" s="236"/>
      <c r="K99" s="210"/>
      <c r="L99" s="210"/>
      <c r="M99" s="191"/>
      <c r="N99" s="191"/>
      <c r="O99" s="191"/>
      <c r="P99" s="191"/>
      <c r="Q99" s="128"/>
      <c r="R99" s="160"/>
      <c r="S99" s="189"/>
    </row>
    <row r="100" spans="1:19" ht="31.2" thickBot="1" x14ac:dyDescent="0.3">
      <c r="A100" s="28" t="s">
        <v>574</v>
      </c>
      <c r="B100" s="30" t="s">
        <v>575</v>
      </c>
      <c r="C100" s="28" t="s">
        <v>266</v>
      </c>
      <c r="D100" s="28">
        <v>1</v>
      </c>
      <c r="E100" s="170"/>
      <c r="F100" s="230" t="s">
        <v>14</v>
      </c>
      <c r="G100" s="33"/>
      <c r="J100" s="236"/>
      <c r="K100" s="210"/>
      <c r="L100" s="210"/>
      <c r="M100" s="191"/>
      <c r="N100" s="191"/>
      <c r="O100" s="191"/>
      <c r="P100" s="191"/>
      <c r="Q100" s="128"/>
      <c r="R100" s="160"/>
      <c r="S100" s="189"/>
    </row>
    <row r="101" spans="1:19" ht="31.2" thickBot="1" x14ac:dyDescent="0.3">
      <c r="A101" s="28" t="s">
        <v>576</v>
      </c>
      <c r="B101" s="30" t="s">
        <v>577</v>
      </c>
      <c r="C101" s="28" t="s">
        <v>266</v>
      </c>
      <c r="D101" s="28">
        <v>1</v>
      </c>
      <c r="E101" s="170"/>
      <c r="F101" s="230" t="s">
        <v>14</v>
      </c>
      <c r="G101" s="33"/>
      <c r="J101" s="236"/>
      <c r="K101" s="210"/>
      <c r="L101" s="210"/>
      <c r="M101" s="191"/>
      <c r="N101" s="191"/>
      <c r="O101" s="191"/>
      <c r="P101" s="191"/>
      <c r="Q101" s="128"/>
      <c r="R101" s="160"/>
      <c r="S101" s="189"/>
    </row>
    <row r="102" spans="1:19" ht="31.2" thickBot="1" x14ac:dyDescent="0.3">
      <c r="A102" s="28" t="s">
        <v>578</v>
      </c>
      <c r="B102" s="30" t="s">
        <v>579</v>
      </c>
      <c r="C102" s="28" t="s">
        <v>266</v>
      </c>
      <c r="D102" s="28">
        <v>1</v>
      </c>
      <c r="E102" s="170"/>
      <c r="F102" s="230" t="s">
        <v>14</v>
      </c>
      <c r="G102" s="33"/>
      <c r="J102" s="236"/>
      <c r="K102" s="210"/>
      <c r="L102" s="210"/>
      <c r="M102" s="191"/>
      <c r="N102" s="191"/>
      <c r="O102" s="191"/>
      <c r="P102" s="191"/>
      <c r="Q102" s="128"/>
      <c r="R102" s="160"/>
      <c r="S102" s="189"/>
    </row>
    <row r="103" spans="1:19" ht="31.2" thickBot="1" x14ac:dyDescent="0.3">
      <c r="A103" s="28" t="s">
        <v>580</v>
      </c>
      <c r="B103" s="30" t="s">
        <v>581</v>
      </c>
      <c r="C103" s="28" t="s">
        <v>266</v>
      </c>
      <c r="D103" s="28">
        <v>1</v>
      </c>
      <c r="E103" s="170"/>
      <c r="F103" s="230" t="s">
        <v>14</v>
      </c>
      <c r="G103" s="33"/>
      <c r="J103" s="236"/>
      <c r="K103" s="210"/>
      <c r="L103" s="210"/>
      <c r="M103" s="191"/>
      <c r="N103" s="191"/>
      <c r="O103" s="191"/>
      <c r="P103" s="191"/>
      <c r="Q103" s="128"/>
      <c r="R103" s="160"/>
      <c r="S103" s="189"/>
    </row>
    <row r="104" spans="1:19" ht="31.2" thickBot="1" x14ac:dyDescent="0.3">
      <c r="A104" s="28" t="s">
        <v>582</v>
      </c>
      <c r="B104" s="30" t="s">
        <v>583</v>
      </c>
      <c r="C104" s="28" t="s">
        <v>266</v>
      </c>
      <c r="D104" s="28">
        <v>1</v>
      </c>
      <c r="E104" s="170"/>
      <c r="F104" s="230" t="s">
        <v>14</v>
      </c>
      <c r="G104" s="33"/>
      <c r="J104" s="236"/>
      <c r="K104" s="210"/>
      <c r="L104" s="210"/>
      <c r="M104" s="191"/>
      <c r="N104" s="191"/>
      <c r="O104" s="191"/>
      <c r="P104" s="191"/>
      <c r="Q104" s="128"/>
      <c r="R104" s="160"/>
      <c r="S104" s="189"/>
    </row>
    <row r="105" spans="1:19" ht="31.2" thickBot="1" x14ac:dyDescent="0.3">
      <c r="A105" s="28" t="s">
        <v>584</v>
      </c>
      <c r="B105" s="30" t="s">
        <v>585</v>
      </c>
      <c r="C105" s="28" t="s">
        <v>266</v>
      </c>
      <c r="D105" s="28">
        <v>1</v>
      </c>
      <c r="E105" s="170"/>
      <c r="F105" s="230" t="s">
        <v>14</v>
      </c>
      <c r="G105" s="33"/>
      <c r="J105" s="236"/>
      <c r="K105" s="210"/>
      <c r="L105" s="210"/>
      <c r="M105" s="191"/>
      <c r="N105" s="191"/>
      <c r="O105" s="191"/>
      <c r="P105" s="191"/>
      <c r="Q105" s="128"/>
      <c r="R105" s="160"/>
      <c r="S105" s="189"/>
    </row>
    <row r="106" spans="1:19" ht="31.2" thickBot="1" x14ac:dyDescent="0.3">
      <c r="A106" s="28" t="s">
        <v>586</v>
      </c>
      <c r="B106" s="30" t="s">
        <v>587</v>
      </c>
      <c r="C106" s="28" t="s">
        <v>266</v>
      </c>
      <c r="D106" s="28">
        <v>1</v>
      </c>
      <c r="E106" s="170"/>
      <c r="F106" s="230" t="s">
        <v>14</v>
      </c>
      <c r="G106" s="33"/>
      <c r="J106" s="236"/>
      <c r="K106" s="210"/>
      <c r="L106" s="210"/>
      <c r="M106" s="191"/>
      <c r="N106" s="191"/>
      <c r="O106" s="191"/>
      <c r="P106" s="191"/>
      <c r="Q106" s="128"/>
      <c r="R106" s="160"/>
      <c r="S106" s="189"/>
    </row>
    <row r="107" spans="1:19" ht="31.2" thickBot="1" x14ac:dyDescent="0.3">
      <c r="A107" s="28" t="s">
        <v>588</v>
      </c>
      <c r="B107" s="30" t="s">
        <v>589</v>
      </c>
      <c r="C107" s="28" t="s">
        <v>266</v>
      </c>
      <c r="D107" s="28">
        <v>1</v>
      </c>
      <c r="E107" s="170"/>
      <c r="F107" s="230" t="s">
        <v>14</v>
      </c>
      <c r="G107" s="33"/>
      <c r="J107" s="236"/>
      <c r="K107" s="210"/>
      <c r="L107" s="210"/>
      <c r="M107" s="191"/>
      <c r="N107" s="191"/>
      <c r="O107" s="191"/>
      <c r="P107" s="191"/>
      <c r="Q107" s="128"/>
      <c r="R107" s="160"/>
      <c r="S107" s="189"/>
    </row>
    <row r="108" spans="1:19" ht="21" thickBot="1" x14ac:dyDescent="0.3">
      <c r="A108" s="28" t="s">
        <v>590</v>
      </c>
      <c r="B108" s="30" t="s">
        <v>591</v>
      </c>
      <c r="C108" s="28" t="s">
        <v>266</v>
      </c>
      <c r="D108" s="28">
        <v>1</v>
      </c>
      <c r="E108" s="170"/>
      <c r="F108" s="230" t="s">
        <v>14</v>
      </c>
      <c r="G108" s="33"/>
      <c r="J108" s="236"/>
      <c r="K108" s="210"/>
      <c r="L108" s="210"/>
      <c r="M108" s="191"/>
      <c r="N108" s="191"/>
      <c r="O108" s="191"/>
      <c r="P108" s="191"/>
      <c r="Q108" s="128"/>
      <c r="R108" s="160"/>
      <c r="S108" s="189"/>
    </row>
    <row r="109" spans="1:19" ht="21" thickBot="1" x14ac:dyDescent="0.3">
      <c r="A109" s="28" t="s">
        <v>592</v>
      </c>
      <c r="B109" s="30" t="s">
        <v>593</v>
      </c>
      <c r="C109" s="28" t="s">
        <v>266</v>
      </c>
      <c r="D109" s="28">
        <v>35</v>
      </c>
      <c r="E109" s="170"/>
      <c r="F109" s="230" t="s">
        <v>14</v>
      </c>
      <c r="G109" s="33"/>
      <c r="J109" s="236"/>
      <c r="K109" s="210"/>
      <c r="L109" s="210"/>
      <c r="M109" s="191"/>
      <c r="N109" s="191"/>
      <c r="O109" s="191"/>
      <c r="P109" s="191"/>
      <c r="Q109" s="128"/>
      <c r="R109" s="160"/>
      <c r="S109" s="189"/>
    </row>
    <row r="110" spans="1:19" ht="21" thickBot="1" x14ac:dyDescent="0.3">
      <c r="A110" s="28" t="s">
        <v>594</v>
      </c>
      <c r="B110" s="30" t="s">
        <v>595</v>
      </c>
      <c r="C110" s="28" t="s">
        <v>266</v>
      </c>
      <c r="D110" s="28">
        <v>2</v>
      </c>
      <c r="E110" s="170"/>
      <c r="F110" s="230" t="s">
        <v>14</v>
      </c>
      <c r="G110" s="33"/>
      <c r="J110" s="207"/>
      <c r="K110" s="210"/>
      <c r="L110" s="210"/>
      <c r="M110" s="191"/>
      <c r="N110" s="191"/>
      <c r="O110" s="191"/>
      <c r="P110" s="191"/>
      <c r="Q110" s="128"/>
      <c r="R110" s="160"/>
      <c r="S110" s="189"/>
    </row>
    <row r="111" spans="1:19" ht="31.2" thickBot="1" x14ac:dyDescent="0.3">
      <c r="A111" s="28" t="s">
        <v>596</v>
      </c>
      <c r="B111" s="30" t="s">
        <v>597</v>
      </c>
      <c r="C111" s="28" t="s">
        <v>266</v>
      </c>
      <c r="D111" s="28">
        <v>1</v>
      </c>
      <c r="E111" s="170"/>
      <c r="F111" s="230" t="s">
        <v>14</v>
      </c>
      <c r="G111" s="33"/>
      <c r="J111" s="207"/>
      <c r="K111" s="210"/>
      <c r="L111" s="210"/>
      <c r="M111" s="191"/>
      <c r="N111" s="191"/>
      <c r="O111" s="191"/>
      <c r="P111" s="191"/>
      <c r="Q111" s="128"/>
      <c r="R111" s="160"/>
      <c r="S111" s="189"/>
    </row>
    <row r="112" spans="1:19" ht="21" thickBot="1" x14ac:dyDescent="0.3">
      <c r="A112" s="28" t="s">
        <v>598</v>
      </c>
      <c r="B112" s="30" t="s">
        <v>599</v>
      </c>
      <c r="C112" s="28" t="s">
        <v>266</v>
      </c>
      <c r="D112" s="28">
        <v>1</v>
      </c>
      <c r="E112" s="170"/>
      <c r="F112" s="230" t="s">
        <v>14</v>
      </c>
      <c r="G112" s="33"/>
      <c r="J112" s="207"/>
      <c r="K112" s="210"/>
      <c r="L112" s="210"/>
      <c r="M112" s="191"/>
      <c r="N112" s="191"/>
      <c r="O112" s="191"/>
      <c r="P112" s="191"/>
      <c r="Q112" s="128"/>
      <c r="R112" s="160"/>
      <c r="S112" s="189"/>
    </row>
    <row r="113" spans="1:20" ht="21" thickBot="1" x14ac:dyDescent="0.3">
      <c r="A113" s="28" t="s">
        <v>600</v>
      </c>
      <c r="B113" s="30" t="s">
        <v>601</v>
      </c>
      <c r="C113" s="28" t="s">
        <v>266</v>
      </c>
      <c r="D113" s="28">
        <v>1</v>
      </c>
      <c r="E113" s="170"/>
      <c r="F113" s="230" t="s">
        <v>14</v>
      </c>
      <c r="G113" s="33"/>
      <c r="J113" s="207"/>
      <c r="K113" s="210"/>
      <c r="L113" s="210"/>
      <c r="M113" s="191"/>
      <c r="N113" s="191"/>
      <c r="O113" s="191"/>
      <c r="P113" s="191"/>
      <c r="Q113" s="128"/>
      <c r="R113" s="160"/>
      <c r="S113" s="189"/>
    </row>
    <row r="114" spans="1:20" ht="21" thickBot="1" x14ac:dyDescent="0.3">
      <c r="A114" s="28" t="s">
        <v>602</v>
      </c>
      <c r="B114" s="30" t="s">
        <v>603</v>
      </c>
      <c r="C114" s="28" t="s">
        <v>266</v>
      </c>
      <c r="D114" s="28">
        <v>1</v>
      </c>
      <c r="E114" s="170"/>
      <c r="F114" s="230" t="s">
        <v>14</v>
      </c>
      <c r="G114" s="33"/>
      <c r="J114" s="207"/>
      <c r="K114" s="210"/>
      <c r="L114" s="210"/>
      <c r="M114" s="191"/>
      <c r="N114" s="191"/>
      <c r="O114" s="191"/>
      <c r="P114" s="191"/>
      <c r="Q114" s="128"/>
      <c r="R114" s="160"/>
      <c r="S114" s="189"/>
    </row>
    <row r="115" spans="1:20" ht="21" thickBot="1" x14ac:dyDescent="0.3">
      <c r="A115" s="28" t="s">
        <v>604</v>
      </c>
      <c r="B115" s="30" t="s">
        <v>605</v>
      </c>
      <c r="C115" s="28" t="s">
        <v>266</v>
      </c>
      <c r="D115" s="28">
        <v>1</v>
      </c>
      <c r="E115" s="170"/>
      <c r="F115" s="230" t="s">
        <v>14</v>
      </c>
      <c r="G115" s="33"/>
      <c r="J115" s="207"/>
      <c r="K115" s="210"/>
      <c r="L115" s="210"/>
      <c r="M115" s="191"/>
      <c r="N115" s="191"/>
      <c r="O115" s="191"/>
      <c r="P115" s="191"/>
      <c r="Q115" s="128"/>
      <c r="R115" s="160"/>
      <c r="S115" s="189"/>
    </row>
    <row r="116" spans="1:20" ht="21" thickBot="1" x14ac:dyDescent="0.3">
      <c r="A116" s="28" t="s">
        <v>606</v>
      </c>
      <c r="B116" s="30" t="s">
        <v>607</v>
      </c>
      <c r="C116" s="28" t="s">
        <v>266</v>
      </c>
      <c r="D116" s="28">
        <v>2</v>
      </c>
      <c r="E116" s="170"/>
      <c r="F116" s="230" t="s">
        <v>14</v>
      </c>
      <c r="G116" s="33"/>
      <c r="J116" s="207"/>
      <c r="K116" s="210"/>
      <c r="L116" s="210"/>
      <c r="M116" s="191"/>
      <c r="N116" s="191"/>
      <c r="O116" s="191"/>
      <c r="P116" s="191"/>
      <c r="Q116" s="128"/>
      <c r="R116" s="160"/>
      <c r="S116" s="189"/>
    </row>
    <row r="117" spans="1:20" ht="21" thickBot="1" x14ac:dyDescent="0.3">
      <c r="A117" s="28" t="s">
        <v>608</v>
      </c>
      <c r="B117" s="30" t="s">
        <v>609</v>
      </c>
      <c r="C117" s="28" t="s">
        <v>266</v>
      </c>
      <c r="D117" s="28">
        <v>1</v>
      </c>
      <c r="E117" s="170"/>
      <c r="F117" s="230" t="s">
        <v>14</v>
      </c>
      <c r="G117" s="33"/>
      <c r="J117" s="207"/>
      <c r="K117" s="210"/>
      <c r="L117" s="210"/>
      <c r="M117" s="191"/>
      <c r="N117" s="191"/>
      <c r="O117" s="191"/>
      <c r="P117" s="191"/>
      <c r="Q117" s="128"/>
      <c r="R117" s="160"/>
      <c r="S117" s="189"/>
    </row>
    <row r="118" spans="1:20" ht="21" thickBot="1" x14ac:dyDescent="0.3">
      <c r="A118" s="28" t="s">
        <v>610</v>
      </c>
      <c r="B118" s="30" t="s">
        <v>611</v>
      </c>
      <c r="C118" s="28" t="s">
        <v>266</v>
      </c>
      <c r="D118" s="28">
        <v>1</v>
      </c>
      <c r="E118" s="170"/>
      <c r="F118" s="230" t="s">
        <v>14</v>
      </c>
      <c r="G118" s="33"/>
      <c r="J118" s="207"/>
      <c r="K118" s="210"/>
      <c r="L118" s="210"/>
      <c r="M118" s="191"/>
      <c r="N118" s="191"/>
      <c r="O118" s="191"/>
      <c r="P118" s="191"/>
      <c r="Q118" s="128"/>
      <c r="R118" s="160"/>
      <c r="S118" s="189"/>
    </row>
    <row r="119" spans="1:20" ht="21" thickBot="1" x14ac:dyDescent="0.3">
      <c r="A119" s="28" t="s">
        <v>612</v>
      </c>
      <c r="B119" s="30" t="s">
        <v>613</v>
      </c>
      <c r="C119" s="28" t="s">
        <v>266</v>
      </c>
      <c r="D119" s="28">
        <v>1</v>
      </c>
      <c r="E119" s="170"/>
      <c r="F119" s="230" t="s">
        <v>14</v>
      </c>
      <c r="G119" s="33"/>
      <c r="J119" s="207"/>
      <c r="K119" s="210"/>
      <c r="L119" s="210"/>
      <c r="M119" s="191"/>
      <c r="N119" s="191"/>
      <c r="O119" s="191"/>
      <c r="P119" s="191"/>
      <c r="Q119" s="128"/>
      <c r="R119" s="160"/>
      <c r="S119" s="189"/>
    </row>
    <row r="120" spans="1:20" ht="21" thickBot="1" x14ac:dyDescent="0.3">
      <c r="A120" s="28" t="s">
        <v>614</v>
      </c>
      <c r="B120" s="30" t="s">
        <v>615</v>
      </c>
      <c r="C120" s="28" t="s">
        <v>266</v>
      </c>
      <c r="D120" s="28">
        <v>1</v>
      </c>
      <c r="E120" s="170"/>
      <c r="F120" s="230" t="s">
        <v>14</v>
      </c>
      <c r="G120" s="33"/>
      <c r="J120" s="207"/>
      <c r="K120" s="210"/>
      <c r="L120" s="210"/>
      <c r="M120" s="191"/>
      <c r="N120" s="191"/>
      <c r="O120" s="191"/>
      <c r="P120" s="191"/>
      <c r="Q120" s="128"/>
      <c r="R120" s="160"/>
      <c r="S120" s="189"/>
    </row>
    <row r="121" spans="1:20" ht="21" thickBot="1" x14ac:dyDescent="0.3">
      <c r="A121" s="28" t="s">
        <v>616</v>
      </c>
      <c r="B121" s="30" t="s">
        <v>617</v>
      </c>
      <c r="C121" s="28" t="s">
        <v>266</v>
      </c>
      <c r="D121" s="28">
        <v>49</v>
      </c>
      <c r="E121" s="170"/>
      <c r="F121" s="230" t="s">
        <v>14</v>
      </c>
      <c r="G121" s="33"/>
      <c r="J121" s="207"/>
      <c r="K121" s="210"/>
      <c r="L121" s="210"/>
      <c r="M121" s="191"/>
      <c r="N121" s="191"/>
      <c r="O121" s="191"/>
      <c r="P121" s="191"/>
      <c r="Q121" s="128"/>
      <c r="R121" s="160"/>
      <c r="S121" s="189"/>
    </row>
    <row r="122" spans="1:20" ht="21" thickBot="1" x14ac:dyDescent="0.3">
      <c r="A122" s="28" t="s">
        <v>618</v>
      </c>
      <c r="B122" s="30" t="s">
        <v>619</v>
      </c>
      <c r="C122" s="28" t="s">
        <v>266</v>
      </c>
      <c r="D122" s="28">
        <v>2</v>
      </c>
      <c r="E122" s="170"/>
      <c r="F122" s="230" t="s">
        <v>14</v>
      </c>
      <c r="G122" s="33"/>
      <c r="J122" s="207"/>
      <c r="K122" s="210"/>
      <c r="L122" s="210"/>
      <c r="M122" s="191"/>
      <c r="N122" s="191"/>
      <c r="O122" s="191"/>
      <c r="P122" s="191"/>
      <c r="Q122" s="128"/>
      <c r="R122" s="160"/>
      <c r="S122" s="189"/>
    </row>
    <row r="123" spans="1:20" ht="21" thickBot="1" x14ac:dyDescent="0.3">
      <c r="A123" s="28" t="s">
        <v>620</v>
      </c>
      <c r="B123" s="30" t="s">
        <v>621</v>
      </c>
      <c r="C123" s="28" t="s">
        <v>266</v>
      </c>
      <c r="D123" s="28">
        <v>4</v>
      </c>
      <c r="E123" s="170"/>
      <c r="F123" s="230" t="s">
        <v>14</v>
      </c>
      <c r="G123" s="33"/>
      <c r="J123" s="207"/>
      <c r="K123" s="210"/>
      <c r="L123" s="210"/>
      <c r="M123" s="191"/>
      <c r="N123" s="191"/>
      <c r="O123" s="191"/>
      <c r="P123" s="191"/>
      <c r="Q123" s="128"/>
      <c r="R123" s="160"/>
      <c r="S123" s="189"/>
    </row>
    <row r="124" spans="1:20" ht="21" thickBot="1" x14ac:dyDescent="0.3">
      <c r="A124" s="28" t="s">
        <v>622</v>
      </c>
      <c r="B124" s="30" t="s">
        <v>623</v>
      </c>
      <c r="C124" s="28" t="s">
        <v>266</v>
      </c>
      <c r="D124" s="28">
        <f>2+9</f>
        <v>11</v>
      </c>
      <c r="E124" s="170"/>
      <c r="F124" s="230" t="s">
        <v>14</v>
      </c>
      <c r="G124" s="33"/>
      <c r="J124" s="207"/>
      <c r="K124" s="210"/>
      <c r="L124" s="210"/>
      <c r="M124" s="191"/>
      <c r="N124" s="191"/>
      <c r="O124" s="191"/>
      <c r="P124" s="191"/>
      <c r="Q124" s="128"/>
      <c r="R124" s="160"/>
      <c r="S124" s="189"/>
    </row>
    <row r="125" spans="1:20" ht="21" thickBot="1" x14ac:dyDescent="0.3">
      <c r="A125" s="28" t="s">
        <v>624</v>
      </c>
      <c r="B125" s="30" t="s">
        <v>625</v>
      </c>
      <c r="C125" s="28" t="s">
        <v>266</v>
      </c>
      <c r="D125" s="28">
        <f>6</f>
        <v>6</v>
      </c>
      <c r="E125" s="170"/>
      <c r="F125" s="230" t="s">
        <v>14</v>
      </c>
      <c r="G125" s="33"/>
      <c r="J125" s="207"/>
      <c r="K125" s="210"/>
      <c r="L125" s="210"/>
      <c r="M125" s="191"/>
      <c r="N125" s="191"/>
      <c r="O125" s="191"/>
      <c r="P125" s="191"/>
      <c r="Q125" s="128"/>
      <c r="R125" s="160"/>
      <c r="S125" s="189"/>
    </row>
    <row r="126" spans="1:20" ht="41.4" thickBot="1" x14ac:dyDescent="0.3">
      <c r="A126" s="28" t="s">
        <v>626</v>
      </c>
      <c r="B126" s="30" t="s">
        <v>627</v>
      </c>
      <c r="C126" s="28" t="s">
        <v>266</v>
      </c>
      <c r="D126" s="28">
        <v>1</v>
      </c>
      <c r="E126" s="170"/>
      <c r="F126" s="230" t="s">
        <v>14</v>
      </c>
      <c r="G126" s="33"/>
      <c r="J126" s="207"/>
      <c r="K126" s="210"/>
      <c r="L126" s="210"/>
      <c r="M126" s="191"/>
      <c r="N126" s="191"/>
      <c r="O126" s="191"/>
      <c r="P126" s="191"/>
      <c r="Q126" s="128"/>
      <c r="R126" s="160"/>
      <c r="S126" s="189"/>
    </row>
    <row r="127" spans="1:20" ht="41.4" thickBot="1" x14ac:dyDescent="0.3">
      <c r="A127" s="28" t="s">
        <v>628</v>
      </c>
      <c r="B127" s="30" t="s">
        <v>629</v>
      </c>
      <c r="C127" s="28" t="s">
        <v>266</v>
      </c>
      <c r="D127" s="28">
        <v>1</v>
      </c>
      <c r="E127" s="170"/>
      <c r="F127" s="230" t="s">
        <v>14</v>
      </c>
      <c r="G127" s="33"/>
      <c r="J127" s="207"/>
      <c r="K127" s="210"/>
      <c r="L127" s="210"/>
      <c r="M127" s="191"/>
      <c r="N127" s="191"/>
      <c r="O127" s="191"/>
      <c r="P127" s="191"/>
      <c r="Q127" s="128"/>
      <c r="R127" s="160"/>
      <c r="S127" s="189"/>
    </row>
    <row r="128" spans="1:20" ht="21" thickBot="1" x14ac:dyDescent="0.3">
      <c r="A128" s="28" t="s">
        <v>630</v>
      </c>
      <c r="B128" s="30" t="s">
        <v>631</v>
      </c>
      <c r="C128" s="28" t="s">
        <v>266</v>
      </c>
      <c r="D128" s="28">
        <v>139</v>
      </c>
      <c r="E128" s="170"/>
      <c r="F128" s="230" t="s">
        <v>14</v>
      </c>
      <c r="G128" s="33"/>
      <c r="J128" s="207"/>
      <c r="K128" s="210"/>
      <c r="L128" s="210"/>
      <c r="M128" s="191"/>
      <c r="N128" s="191"/>
      <c r="O128" s="191"/>
      <c r="P128" s="191"/>
      <c r="Q128" s="128"/>
      <c r="R128" s="160"/>
      <c r="S128" s="189"/>
      <c r="T128" s="185"/>
    </row>
    <row r="129" spans="1:20" ht="21" thickBot="1" x14ac:dyDescent="0.3">
      <c r="A129" s="28" t="s">
        <v>632</v>
      </c>
      <c r="B129" s="30" t="s">
        <v>633</v>
      </c>
      <c r="C129" s="28" t="s">
        <v>266</v>
      </c>
      <c r="D129" s="28">
        <v>1</v>
      </c>
      <c r="E129" s="170"/>
      <c r="F129" s="230" t="s">
        <v>14</v>
      </c>
      <c r="G129" s="33"/>
      <c r="J129" s="189"/>
      <c r="K129" s="189"/>
      <c r="L129" s="189"/>
      <c r="M129" s="192"/>
      <c r="N129" s="191"/>
      <c r="O129" s="191"/>
      <c r="P129" s="191"/>
      <c r="Q129" s="128"/>
      <c r="R129" s="160"/>
      <c r="S129" s="189"/>
      <c r="T129" s="185"/>
    </row>
    <row r="130" spans="1:20" ht="21" thickBot="1" x14ac:dyDescent="0.3">
      <c r="A130" s="28" t="s">
        <v>634</v>
      </c>
      <c r="B130" s="30" t="s">
        <v>635</v>
      </c>
      <c r="C130" s="28" t="s">
        <v>266</v>
      </c>
      <c r="D130" s="28">
        <v>1</v>
      </c>
      <c r="E130" s="170"/>
      <c r="F130" s="230" t="s">
        <v>14</v>
      </c>
      <c r="G130" s="33"/>
      <c r="J130" s="189"/>
      <c r="K130" s="189"/>
      <c r="L130" s="189"/>
      <c r="M130" s="192"/>
      <c r="N130" s="191"/>
      <c r="O130" s="191"/>
      <c r="P130" s="191"/>
      <c r="Q130" s="128"/>
      <c r="R130" s="160"/>
      <c r="S130" s="189"/>
      <c r="T130" s="185"/>
    </row>
    <row r="131" spans="1:20" ht="12.6" thickBot="1" x14ac:dyDescent="0.3">
      <c r="A131" s="313" t="s">
        <v>636</v>
      </c>
      <c r="B131" s="313"/>
      <c r="C131" s="313"/>
      <c r="D131" s="313"/>
      <c r="E131" s="313"/>
      <c r="F131" s="313"/>
      <c r="G131" s="15"/>
      <c r="J131" s="298"/>
      <c r="K131" s="298"/>
      <c r="L131" s="298"/>
      <c r="M131" s="298"/>
      <c r="N131" s="298"/>
      <c r="O131" s="298"/>
      <c r="P131" s="298"/>
      <c r="Q131" s="298"/>
      <c r="R131" s="298"/>
      <c r="S131" s="298"/>
      <c r="T131" s="185"/>
    </row>
    <row r="132" spans="1:20" ht="31.2" thickBot="1" x14ac:dyDescent="0.3">
      <c r="A132" s="28" t="s">
        <v>637</v>
      </c>
      <c r="B132" s="30" t="s">
        <v>638</v>
      </c>
      <c r="C132" s="28" t="s">
        <v>266</v>
      </c>
      <c r="D132" s="28">
        <v>1</v>
      </c>
      <c r="E132" s="170"/>
      <c r="F132" s="230" t="s">
        <v>14</v>
      </c>
      <c r="G132" s="33"/>
      <c r="J132" s="236"/>
      <c r="K132" s="210"/>
      <c r="L132" s="210"/>
      <c r="M132" s="191"/>
      <c r="N132" s="191"/>
      <c r="O132" s="191"/>
      <c r="P132" s="191"/>
      <c r="Q132" s="128"/>
      <c r="R132" s="160"/>
      <c r="S132" s="189"/>
    </row>
    <row r="133" spans="1:20" ht="31.2" thickBot="1" x14ac:dyDescent="0.3">
      <c r="A133" s="28" t="s">
        <v>639</v>
      </c>
      <c r="B133" s="30" t="s">
        <v>640</v>
      </c>
      <c r="C133" s="28" t="s">
        <v>266</v>
      </c>
      <c r="D133" s="28">
        <v>1</v>
      </c>
      <c r="E133" s="170"/>
      <c r="F133" s="230" t="s">
        <v>14</v>
      </c>
      <c r="G133" s="33"/>
      <c r="J133" s="236"/>
      <c r="K133" s="210"/>
      <c r="L133" s="210"/>
      <c r="M133" s="191"/>
      <c r="N133" s="191"/>
      <c r="O133" s="191"/>
      <c r="P133" s="191"/>
      <c r="Q133" s="128"/>
      <c r="R133" s="160"/>
      <c r="S133" s="189"/>
    </row>
    <row r="134" spans="1:20" ht="31.2" thickBot="1" x14ac:dyDescent="0.3">
      <c r="A134" s="28" t="s">
        <v>641</v>
      </c>
      <c r="B134" s="30" t="s">
        <v>642</v>
      </c>
      <c r="C134" s="28" t="s">
        <v>266</v>
      </c>
      <c r="D134" s="28">
        <v>1</v>
      </c>
      <c r="E134" s="170"/>
      <c r="F134" s="230" t="s">
        <v>14</v>
      </c>
      <c r="G134" s="33"/>
      <c r="J134" s="236"/>
      <c r="K134" s="210"/>
      <c r="L134" s="210"/>
      <c r="M134" s="191"/>
      <c r="N134" s="191"/>
      <c r="O134" s="191"/>
      <c r="P134" s="191"/>
      <c r="Q134" s="128"/>
      <c r="R134" s="160"/>
      <c r="S134" s="189"/>
    </row>
    <row r="135" spans="1:20" ht="31.2" thickBot="1" x14ac:dyDescent="0.3">
      <c r="A135" s="28" t="s">
        <v>643</v>
      </c>
      <c r="B135" s="30" t="s">
        <v>644</v>
      </c>
      <c r="C135" s="28" t="s">
        <v>266</v>
      </c>
      <c r="D135" s="28">
        <v>1</v>
      </c>
      <c r="E135" s="170"/>
      <c r="F135" s="230" t="s">
        <v>14</v>
      </c>
      <c r="G135" s="33"/>
      <c r="J135" s="236"/>
      <c r="K135" s="210"/>
      <c r="L135" s="210"/>
      <c r="M135" s="191"/>
      <c r="N135" s="191"/>
      <c r="O135" s="191"/>
      <c r="P135" s="191"/>
      <c r="Q135" s="128"/>
      <c r="R135" s="160"/>
      <c r="S135" s="189"/>
    </row>
    <row r="136" spans="1:20" ht="31.2" thickBot="1" x14ac:dyDescent="0.3">
      <c r="A136" s="28" t="s">
        <v>645</v>
      </c>
      <c r="B136" s="30" t="s">
        <v>646</v>
      </c>
      <c r="C136" s="28" t="s">
        <v>266</v>
      </c>
      <c r="D136" s="28">
        <v>1</v>
      </c>
      <c r="E136" s="170"/>
      <c r="F136" s="230" t="s">
        <v>14</v>
      </c>
      <c r="G136" s="33"/>
      <c r="J136" s="236"/>
      <c r="K136" s="210"/>
      <c r="L136" s="210"/>
      <c r="M136" s="191"/>
      <c r="N136" s="191"/>
      <c r="O136" s="191"/>
      <c r="P136" s="191"/>
      <c r="Q136" s="128"/>
      <c r="R136" s="160"/>
      <c r="S136" s="189"/>
    </row>
    <row r="137" spans="1:20" ht="42" thickBot="1" x14ac:dyDescent="0.3">
      <c r="A137" s="28" t="s">
        <v>647</v>
      </c>
      <c r="B137" s="30" t="s">
        <v>648</v>
      </c>
      <c r="C137" s="28" t="s">
        <v>266</v>
      </c>
      <c r="D137" s="28">
        <v>1</v>
      </c>
      <c r="E137" s="170"/>
      <c r="F137" s="230" t="s">
        <v>14</v>
      </c>
      <c r="G137" s="33"/>
      <c r="J137" s="236"/>
      <c r="K137" s="210"/>
      <c r="L137" s="210"/>
      <c r="M137" s="191"/>
      <c r="N137" s="191"/>
      <c r="O137" s="191"/>
      <c r="P137" s="191"/>
      <c r="Q137" s="128"/>
      <c r="R137" s="160"/>
      <c r="S137" s="189"/>
    </row>
    <row r="138" spans="1:20" ht="31.8" thickBot="1" x14ac:dyDescent="0.3">
      <c r="A138" s="28" t="s">
        <v>649</v>
      </c>
      <c r="B138" s="30" t="s">
        <v>650</v>
      </c>
      <c r="C138" s="28" t="s">
        <v>266</v>
      </c>
      <c r="D138" s="28">
        <v>1</v>
      </c>
      <c r="E138" s="170"/>
      <c r="F138" s="230" t="s">
        <v>14</v>
      </c>
      <c r="G138" s="33"/>
      <c r="J138" s="236"/>
      <c r="K138" s="210"/>
      <c r="L138" s="210"/>
      <c r="M138" s="191"/>
      <c r="N138" s="191"/>
      <c r="O138" s="191"/>
      <c r="P138" s="191"/>
      <c r="Q138" s="128"/>
      <c r="R138" s="160"/>
      <c r="S138" s="189"/>
    </row>
    <row r="139" spans="1:20" ht="42" thickBot="1" x14ac:dyDescent="0.3">
      <c r="A139" s="28" t="s">
        <v>651</v>
      </c>
      <c r="B139" s="30" t="s">
        <v>652</v>
      </c>
      <c r="C139" s="28" t="s">
        <v>266</v>
      </c>
      <c r="D139" s="28">
        <v>2</v>
      </c>
      <c r="E139" s="170"/>
      <c r="F139" s="230" t="s">
        <v>14</v>
      </c>
      <c r="G139" s="33"/>
      <c r="J139" s="236"/>
      <c r="K139" s="210"/>
      <c r="L139" s="210"/>
      <c r="M139" s="191"/>
      <c r="N139" s="191"/>
      <c r="O139" s="191"/>
      <c r="P139" s="191"/>
      <c r="Q139" s="128"/>
      <c r="R139" s="160"/>
      <c r="S139" s="189"/>
    </row>
    <row r="140" spans="1:20" ht="42" thickBot="1" x14ac:dyDescent="0.3">
      <c r="A140" s="28" t="s">
        <v>653</v>
      </c>
      <c r="B140" s="30" t="s">
        <v>654</v>
      </c>
      <c r="C140" s="28" t="s">
        <v>266</v>
      </c>
      <c r="D140" s="28">
        <v>1</v>
      </c>
      <c r="E140" s="170"/>
      <c r="F140" s="230" t="s">
        <v>14</v>
      </c>
      <c r="G140" s="33"/>
      <c r="J140" s="236"/>
      <c r="K140" s="210"/>
      <c r="L140" s="210"/>
      <c r="M140" s="191"/>
      <c r="N140" s="191"/>
      <c r="O140" s="191"/>
      <c r="P140" s="191"/>
      <c r="Q140" s="128"/>
      <c r="R140" s="160"/>
      <c r="S140" s="189"/>
    </row>
    <row r="141" spans="1:20" ht="42" thickBot="1" x14ac:dyDescent="0.3">
      <c r="A141" s="28" t="s">
        <v>655</v>
      </c>
      <c r="B141" s="30" t="s">
        <v>656</v>
      </c>
      <c r="C141" s="28" t="s">
        <v>266</v>
      </c>
      <c r="D141" s="28">
        <v>1</v>
      </c>
      <c r="E141" s="170"/>
      <c r="F141" s="230" t="s">
        <v>14</v>
      </c>
      <c r="G141" s="33"/>
      <c r="J141" s="236"/>
      <c r="K141" s="210"/>
      <c r="L141" s="210"/>
      <c r="M141" s="191"/>
      <c r="N141" s="191"/>
      <c r="O141" s="191"/>
      <c r="P141" s="191"/>
      <c r="Q141" s="128"/>
      <c r="R141" s="160"/>
      <c r="S141" s="189"/>
    </row>
    <row r="142" spans="1:20" ht="31.8" thickBot="1" x14ac:dyDescent="0.3">
      <c r="A142" s="28" t="s">
        <v>657</v>
      </c>
      <c r="B142" s="30" t="s">
        <v>658</v>
      </c>
      <c r="C142" s="28" t="s">
        <v>266</v>
      </c>
      <c r="D142" s="28">
        <v>1</v>
      </c>
      <c r="E142" s="170"/>
      <c r="F142" s="230" t="s">
        <v>14</v>
      </c>
      <c r="G142" s="33"/>
      <c r="J142" s="236"/>
      <c r="K142" s="210"/>
      <c r="L142" s="210"/>
      <c r="M142" s="191"/>
      <c r="N142" s="191"/>
      <c r="O142" s="191"/>
      <c r="P142" s="191"/>
      <c r="Q142" s="128"/>
      <c r="R142" s="160"/>
      <c r="S142" s="189"/>
    </row>
    <row r="143" spans="1:20" ht="31.2" thickBot="1" x14ac:dyDescent="0.3">
      <c r="A143" s="28" t="s">
        <v>659</v>
      </c>
      <c r="B143" s="30" t="s">
        <v>660</v>
      </c>
      <c r="C143" s="28" t="s">
        <v>266</v>
      </c>
      <c r="D143" s="28">
        <v>3</v>
      </c>
      <c r="E143" s="170"/>
      <c r="F143" s="230" t="s">
        <v>14</v>
      </c>
      <c r="G143" s="33"/>
      <c r="J143" s="236"/>
      <c r="K143" s="210"/>
      <c r="L143" s="210"/>
      <c r="M143" s="191"/>
      <c r="N143" s="191"/>
      <c r="O143" s="191"/>
      <c r="P143" s="191"/>
      <c r="Q143" s="128"/>
      <c r="R143" s="160"/>
      <c r="S143" s="189"/>
    </row>
    <row r="144" spans="1:20" ht="31.2" thickBot="1" x14ac:dyDescent="0.3">
      <c r="A144" s="28" t="s">
        <v>661</v>
      </c>
      <c r="B144" s="30" t="s">
        <v>662</v>
      </c>
      <c r="C144" s="28" t="s">
        <v>266</v>
      </c>
      <c r="D144" s="28">
        <v>1</v>
      </c>
      <c r="E144" s="170"/>
      <c r="F144" s="230" t="s">
        <v>14</v>
      </c>
      <c r="G144" s="33"/>
      <c r="J144" s="236"/>
      <c r="K144" s="210"/>
      <c r="L144" s="210"/>
      <c r="M144" s="191"/>
      <c r="N144" s="191"/>
      <c r="O144" s="191"/>
      <c r="P144" s="191"/>
      <c r="Q144" s="128"/>
      <c r="R144" s="160"/>
      <c r="S144" s="189"/>
    </row>
    <row r="145" spans="1:19" ht="31.2" thickBot="1" x14ac:dyDescent="0.3">
      <c r="A145" s="28" t="s">
        <v>663</v>
      </c>
      <c r="B145" s="30" t="s">
        <v>664</v>
      </c>
      <c r="C145" s="28" t="s">
        <v>266</v>
      </c>
      <c r="D145" s="28">
        <v>1</v>
      </c>
      <c r="E145" s="170"/>
      <c r="F145" s="230" t="s">
        <v>14</v>
      </c>
      <c r="G145" s="33"/>
      <c r="J145" s="236"/>
      <c r="K145" s="210"/>
      <c r="L145" s="210"/>
      <c r="M145" s="191"/>
      <c r="N145" s="191"/>
      <c r="O145" s="191"/>
      <c r="P145" s="191"/>
      <c r="Q145" s="128"/>
      <c r="R145" s="160"/>
      <c r="S145" s="189"/>
    </row>
    <row r="146" spans="1:19" ht="31.2" thickBot="1" x14ac:dyDescent="0.3">
      <c r="A146" s="28" t="s">
        <v>665</v>
      </c>
      <c r="B146" s="30" t="s">
        <v>666</v>
      </c>
      <c r="C146" s="28" t="s">
        <v>266</v>
      </c>
      <c r="D146" s="28">
        <v>1</v>
      </c>
      <c r="E146" s="170"/>
      <c r="F146" s="230" t="s">
        <v>14</v>
      </c>
      <c r="G146" s="33"/>
      <c r="J146" s="236"/>
      <c r="K146" s="210"/>
      <c r="L146" s="210"/>
      <c r="M146" s="191"/>
      <c r="N146" s="191"/>
      <c r="O146" s="191"/>
      <c r="P146" s="191"/>
      <c r="Q146" s="128"/>
      <c r="R146" s="160"/>
      <c r="S146" s="189"/>
    </row>
    <row r="147" spans="1:19" ht="12.6" thickBot="1" x14ac:dyDescent="0.3">
      <c r="A147" s="313" t="s">
        <v>295</v>
      </c>
      <c r="B147" s="313"/>
      <c r="C147" s="313"/>
      <c r="D147" s="313"/>
      <c r="E147" s="313"/>
      <c r="F147" s="313"/>
      <c r="G147" s="33"/>
      <c r="J147" s="237"/>
      <c r="K147" s="227"/>
      <c r="L147" s="227"/>
      <c r="M147" s="191"/>
      <c r="N147" s="191"/>
      <c r="O147" s="191"/>
      <c r="P147" s="191"/>
      <c r="Q147" s="128"/>
      <c r="R147" s="160"/>
      <c r="S147" s="189"/>
    </row>
    <row r="148" spans="1:19" ht="12.6" thickBot="1" x14ac:dyDescent="0.3">
      <c r="A148" s="28" t="s">
        <v>667</v>
      </c>
      <c r="B148" s="30" t="s">
        <v>668</v>
      </c>
      <c r="C148" s="28" t="s">
        <v>286</v>
      </c>
      <c r="D148" s="28">
        <v>20</v>
      </c>
      <c r="E148" s="170"/>
      <c r="F148" s="230" t="s">
        <v>14</v>
      </c>
      <c r="G148" s="33"/>
      <c r="J148" s="236"/>
      <c r="K148" s="210"/>
      <c r="L148" s="210"/>
      <c r="M148" s="191"/>
      <c r="N148" s="191"/>
      <c r="O148" s="191"/>
      <c r="P148" s="191"/>
      <c r="Q148" s="128"/>
      <c r="R148" s="160"/>
      <c r="S148" s="189"/>
    </row>
    <row r="149" spans="1:19" ht="10.8" thickBot="1" x14ac:dyDescent="0.25">
      <c r="A149" s="302" t="s">
        <v>669</v>
      </c>
      <c r="B149" s="302"/>
      <c r="C149" s="302"/>
      <c r="D149" s="302"/>
      <c r="E149" s="302"/>
      <c r="F149" s="213" t="s">
        <v>14</v>
      </c>
      <c r="G149" s="242"/>
    </row>
  </sheetData>
  <mergeCells count="24">
    <mergeCell ref="J57:S57"/>
    <mergeCell ref="J131:S131"/>
    <mergeCell ref="J65:S65"/>
    <mergeCell ref="J85:S85"/>
    <mergeCell ref="J96:S96"/>
    <mergeCell ref="J46:S46"/>
    <mergeCell ref="J33:S33"/>
    <mergeCell ref="A1:F1"/>
    <mergeCell ref="A2:F2"/>
    <mergeCell ref="A3:F3"/>
    <mergeCell ref="A33:F33"/>
    <mergeCell ref="A5:F5"/>
    <mergeCell ref="A6:F6"/>
    <mergeCell ref="A26:F26"/>
    <mergeCell ref="A31:F31"/>
    <mergeCell ref="A43:F43"/>
    <mergeCell ref="A149:E149"/>
    <mergeCell ref="A85:F85"/>
    <mergeCell ref="A96:F96"/>
    <mergeCell ref="A131:F131"/>
    <mergeCell ref="A46:F46"/>
    <mergeCell ref="A57:F57"/>
    <mergeCell ref="A65:F65"/>
    <mergeCell ref="A147:F147"/>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C19"/>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 min="3" max="3" width="10.44140625" bestFit="1" customWidth="1"/>
  </cols>
  <sheetData>
    <row r="1" spans="1:2" ht="15.6" x14ac:dyDescent="0.3">
      <c r="A1" s="309" t="s">
        <v>138</v>
      </c>
      <c r="B1" s="310"/>
    </row>
    <row r="2" spans="1:2" ht="15.6" x14ac:dyDescent="0.3">
      <c r="A2" s="307" t="s">
        <v>670</v>
      </c>
      <c r="B2" s="308"/>
    </row>
    <row r="3" spans="1:2" ht="15.6" x14ac:dyDescent="0.3">
      <c r="A3" s="307" t="s">
        <v>396</v>
      </c>
      <c r="B3" s="308"/>
    </row>
    <row r="4" spans="1:2" ht="16.2" thickBot="1" x14ac:dyDescent="0.35">
      <c r="A4" s="305" t="s">
        <v>135</v>
      </c>
      <c r="B4" s="306"/>
    </row>
    <row r="5" spans="1:2" ht="15" thickBot="1" x14ac:dyDescent="0.35">
      <c r="A5" s="311" t="s">
        <v>397</v>
      </c>
      <c r="B5" s="312"/>
    </row>
    <row r="6" spans="1:2" x14ac:dyDescent="0.3">
      <c r="A6" s="54" t="s">
        <v>671</v>
      </c>
      <c r="B6" s="58" t="str">
        <f>'Series 500'!F149</f>
        <v>€</v>
      </c>
    </row>
    <row r="7" spans="1:2" x14ac:dyDescent="0.3">
      <c r="A7" s="54"/>
      <c r="B7" s="68"/>
    </row>
    <row r="8" spans="1:2" x14ac:dyDescent="0.3">
      <c r="A8" s="54"/>
      <c r="B8" s="68"/>
    </row>
    <row r="9" spans="1:2" x14ac:dyDescent="0.3">
      <c r="A9" s="68"/>
      <c r="B9" s="61"/>
    </row>
    <row r="10" spans="1:2" x14ac:dyDescent="0.3">
      <c r="A10" s="68"/>
      <c r="B10" s="61"/>
    </row>
    <row r="11" spans="1:2" x14ac:dyDescent="0.3">
      <c r="A11" s="68"/>
      <c r="B11" s="61"/>
    </row>
    <row r="12" spans="1:2" x14ac:dyDescent="0.3">
      <c r="A12" s="68"/>
      <c r="B12" s="61"/>
    </row>
    <row r="13" spans="1:2" x14ac:dyDescent="0.3">
      <c r="A13" s="68"/>
      <c r="B13" s="61"/>
    </row>
    <row r="14" spans="1:2" x14ac:dyDescent="0.3">
      <c r="A14" s="68"/>
      <c r="B14" s="61"/>
    </row>
    <row r="15" spans="1:2" x14ac:dyDescent="0.3">
      <c r="A15" s="68"/>
      <c r="B15" s="61"/>
    </row>
    <row r="16" spans="1:2" x14ac:dyDescent="0.3">
      <c r="A16" s="68"/>
      <c r="B16" s="61"/>
    </row>
    <row r="17" spans="1:3" x14ac:dyDescent="0.3">
      <c r="A17" s="68"/>
      <c r="B17" s="61"/>
    </row>
    <row r="18" spans="1:3" ht="15" thickBot="1" x14ac:dyDescent="0.35">
      <c r="A18" s="73"/>
      <c r="B18" s="60"/>
    </row>
    <row r="19" spans="1:3" ht="21" thickBot="1" x14ac:dyDescent="0.35">
      <c r="A19" s="69" t="s">
        <v>672</v>
      </c>
      <c r="B19" s="74" t="str">
        <f>'Series 500 Summary'!B6</f>
        <v>€</v>
      </c>
      <c r="C19" s="7"/>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R27"/>
  <sheetViews>
    <sheetView view="pageBreakPreview" zoomScale="70" zoomScaleNormal="120" zoomScaleSheetLayoutView="70" workbookViewId="0">
      <selection activeCell="M17" sqref="M17"/>
    </sheetView>
  </sheetViews>
  <sheetFormatPr defaultRowHeight="14.4" x14ac:dyDescent="0.3"/>
  <cols>
    <col min="1" max="1" width="12.5546875" customWidth="1"/>
    <col min="2" max="2" width="70.6640625" customWidth="1"/>
    <col min="5" max="5" width="9.109375" customWidth="1"/>
    <col min="6" max="6" width="11.33203125" bestFit="1" customWidth="1"/>
    <col min="7" max="7" width="9.109375" customWidth="1"/>
    <col min="11" max="11" width="9.6640625" style="12" bestFit="1" customWidth="1"/>
    <col min="12" max="13" width="12.109375" style="12" bestFit="1" customWidth="1"/>
    <col min="14" max="14" width="11.88671875" style="12" bestFit="1" customWidth="1"/>
    <col min="15" max="17" width="9.109375" style="12"/>
    <col min="18" max="18" width="20.5546875" style="12" customWidth="1"/>
  </cols>
  <sheetData>
    <row r="1" spans="1:18" ht="15.6" x14ac:dyDescent="0.3">
      <c r="A1" s="314" t="s">
        <v>138</v>
      </c>
      <c r="B1" s="314"/>
      <c r="C1" s="314"/>
      <c r="D1" s="314"/>
      <c r="E1" s="314"/>
      <c r="F1" s="314"/>
      <c r="G1" s="178"/>
    </row>
    <row r="2" spans="1:18" ht="15.6" x14ac:dyDescent="0.3">
      <c r="A2" s="314" t="s">
        <v>395</v>
      </c>
      <c r="B2" s="314"/>
      <c r="C2" s="314"/>
      <c r="D2" s="314"/>
      <c r="E2" s="314"/>
      <c r="F2" s="314"/>
      <c r="G2" s="178"/>
    </row>
    <row r="3" spans="1:18" ht="16.2" thickBot="1" x14ac:dyDescent="0.35">
      <c r="A3" s="315" t="s">
        <v>673</v>
      </c>
      <c r="B3" s="315"/>
      <c r="C3" s="315"/>
      <c r="D3" s="315"/>
      <c r="E3" s="315"/>
      <c r="F3" s="315"/>
      <c r="G3" s="178"/>
    </row>
    <row r="4" spans="1:18" ht="15" thickBot="1" x14ac:dyDescent="0.35">
      <c r="A4" s="37" t="s">
        <v>3</v>
      </c>
      <c r="B4" s="37" t="s">
        <v>4</v>
      </c>
      <c r="C4" s="38" t="s">
        <v>5</v>
      </c>
      <c r="D4" s="38" t="s">
        <v>6</v>
      </c>
      <c r="E4" s="38" t="s">
        <v>7</v>
      </c>
      <c r="F4" s="243" t="s">
        <v>8</v>
      </c>
      <c r="G4" s="244"/>
    </row>
    <row r="5" spans="1:18" ht="15" thickBot="1" x14ac:dyDescent="0.35">
      <c r="A5" s="313" t="s">
        <v>674</v>
      </c>
      <c r="B5" s="313"/>
      <c r="C5" s="313"/>
      <c r="D5" s="313"/>
      <c r="E5" s="313"/>
      <c r="F5" s="313"/>
      <c r="G5" s="32"/>
    </row>
    <row r="6" spans="1:18" ht="15" thickBot="1" x14ac:dyDescent="0.35">
      <c r="A6" s="313" t="s">
        <v>675</v>
      </c>
      <c r="B6" s="313"/>
      <c r="C6" s="313"/>
      <c r="D6" s="313"/>
      <c r="E6" s="313"/>
      <c r="F6" s="313"/>
      <c r="G6" s="32"/>
      <c r="H6" s="187"/>
      <c r="I6" s="188"/>
      <c r="J6" s="188"/>
      <c r="K6" s="188"/>
      <c r="L6" s="188"/>
      <c r="M6" s="188"/>
      <c r="N6" s="188"/>
      <c r="O6" s="188"/>
      <c r="P6" s="188"/>
      <c r="Q6" s="188"/>
      <c r="R6" s="188"/>
    </row>
    <row r="7" spans="1:18" ht="21" thickBot="1" x14ac:dyDescent="0.35">
      <c r="A7" s="25" t="s">
        <v>676</v>
      </c>
      <c r="B7" s="131" t="s">
        <v>677</v>
      </c>
      <c r="C7" s="25" t="s">
        <v>678</v>
      </c>
      <c r="D7" s="25">
        <v>1270</v>
      </c>
      <c r="E7" s="130"/>
      <c r="F7" s="181" t="s">
        <v>14</v>
      </c>
      <c r="G7" s="14"/>
      <c r="H7" s="219"/>
      <c r="I7" s="239"/>
      <c r="J7" s="239"/>
      <c r="K7" s="194"/>
      <c r="L7" s="191"/>
      <c r="M7" s="191"/>
      <c r="N7" s="191"/>
      <c r="O7" s="128"/>
      <c r="P7" s="160"/>
      <c r="Q7" s="194"/>
      <c r="R7" s="194"/>
    </row>
    <row r="8" spans="1:18" ht="21" thickBot="1" x14ac:dyDescent="0.35">
      <c r="A8" s="25" t="s">
        <v>679</v>
      </c>
      <c r="B8" s="131" t="s">
        <v>680</v>
      </c>
      <c r="C8" s="25" t="s">
        <v>678</v>
      </c>
      <c r="D8" s="25">
        <v>1065</v>
      </c>
      <c r="E8" s="130"/>
      <c r="F8" s="181" t="s">
        <v>14</v>
      </c>
      <c r="G8" s="14"/>
      <c r="H8" s="218"/>
      <c r="I8" s="210"/>
      <c r="J8" s="210"/>
      <c r="K8" s="194"/>
      <c r="L8" s="191"/>
      <c r="M8" s="191"/>
      <c r="N8" s="191"/>
      <c r="O8" s="128"/>
      <c r="P8" s="160"/>
      <c r="Q8" s="194"/>
      <c r="R8" s="194"/>
    </row>
    <row r="9" spans="1:18" ht="21" thickBot="1" x14ac:dyDescent="0.35">
      <c r="A9" s="25" t="s">
        <v>681</v>
      </c>
      <c r="B9" s="131" t="s">
        <v>682</v>
      </c>
      <c r="C9" s="25" t="s">
        <v>678</v>
      </c>
      <c r="D9" s="25">
        <v>290</v>
      </c>
      <c r="E9" s="130"/>
      <c r="F9" s="181" t="s">
        <v>14</v>
      </c>
      <c r="G9" s="14"/>
      <c r="H9" s="218"/>
      <c r="I9" s="210"/>
      <c r="J9" s="210"/>
      <c r="K9" s="194"/>
      <c r="L9" s="191"/>
      <c r="M9" s="191"/>
      <c r="N9" s="191"/>
      <c r="O9" s="128"/>
      <c r="P9" s="160"/>
      <c r="Q9" s="194"/>
      <c r="R9" s="194"/>
    </row>
    <row r="10" spans="1:18" ht="31.2" thickBot="1" x14ac:dyDescent="0.35">
      <c r="A10" s="25" t="s">
        <v>683</v>
      </c>
      <c r="B10" s="131" t="s">
        <v>684</v>
      </c>
      <c r="C10" s="25" t="s">
        <v>678</v>
      </c>
      <c r="D10" s="35">
        <v>65</v>
      </c>
      <c r="E10" s="130"/>
      <c r="F10" s="181" t="s">
        <v>14</v>
      </c>
      <c r="G10" s="245"/>
      <c r="H10" s="218"/>
      <c r="I10" s="210"/>
      <c r="J10" s="210"/>
      <c r="K10" s="194"/>
      <c r="L10" s="191"/>
      <c r="M10" s="191"/>
      <c r="N10" s="191"/>
      <c r="O10" s="128"/>
      <c r="P10" s="160"/>
      <c r="Q10" s="194"/>
      <c r="R10" s="194"/>
    </row>
    <row r="11" spans="1:18" ht="31.2" thickBot="1" x14ac:dyDescent="0.35">
      <c r="A11" s="25" t="s">
        <v>685</v>
      </c>
      <c r="B11" s="131" t="s">
        <v>686</v>
      </c>
      <c r="C11" s="25" t="s">
        <v>678</v>
      </c>
      <c r="D11" s="35">
        <v>380</v>
      </c>
      <c r="E11" s="130"/>
      <c r="F11" s="181" t="s">
        <v>14</v>
      </c>
      <c r="G11" s="245"/>
      <c r="H11" s="218"/>
      <c r="I11" s="210"/>
      <c r="J11" s="210"/>
      <c r="K11" s="194"/>
      <c r="L11" s="191"/>
      <c r="M11" s="191"/>
      <c r="N11" s="191"/>
      <c r="O11" s="128"/>
      <c r="P11" s="160"/>
      <c r="Q11" s="194"/>
      <c r="R11" s="194"/>
    </row>
    <row r="12" spans="1:18" ht="35.4" customHeight="1" thickBot="1" x14ac:dyDescent="0.35">
      <c r="A12" s="25" t="s">
        <v>687</v>
      </c>
      <c r="B12" s="131" t="s">
        <v>688</v>
      </c>
      <c r="C12" s="25" t="s">
        <v>678</v>
      </c>
      <c r="D12" s="35">
        <v>115</v>
      </c>
      <c r="E12" s="130"/>
      <c r="F12" s="181" t="s">
        <v>14</v>
      </c>
      <c r="G12" s="245"/>
      <c r="H12" s="218"/>
      <c r="I12" s="210"/>
      <c r="J12" s="210"/>
      <c r="K12" s="194"/>
      <c r="L12" s="191"/>
      <c r="M12" s="191"/>
      <c r="N12" s="191"/>
      <c r="O12" s="128"/>
      <c r="P12" s="160"/>
      <c r="Q12" s="194"/>
      <c r="R12" s="194"/>
    </row>
    <row r="13" spans="1:18" ht="21" thickBot="1" x14ac:dyDescent="0.35">
      <c r="A13" s="25" t="s">
        <v>689</v>
      </c>
      <c r="B13" s="131" t="s">
        <v>690</v>
      </c>
      <c r="C13" s="25" t="s">
        <v>678</v>
      </c>
      <c r="D13" s="35">
        <v>142</v>
      </c>
      <c r="E13" s="130"/>
      <c r="F13" s="181" t="s">
        <v>14</v>
      </c>
      <c r="G13" s="245"/>
      <c r="H13" s="218"/>
      <c r="I13" s="210"/>
      <c r="J13" s="210"/>
      <c r="K13" s="194"/>
      <c r="L13" s="191"/>
      <c r="M13" s="191"/>
      <c r="N13" s="191"/>
      <c r="O13" s="128"/>
      <c r="P13" s="160"/>
      <c r="Q13" s="194"/>
      <c r="R13" s="194"/>
    </row>
    <row r="14" spans="1:18" ht="15" thickBot="1" x14ac:dyDescent="0.35">
      <c r="A14" s="301" t="s">
        <v>691</v>
      </c>
      <c r="B14" s="301"/>
      <c r="C14" s="301"/>
      <c r="D14" s="301"/>
      <c r="E14" s="301"/>
      <c r="F14" s="301"/>
      <c r="G14" s="15"/>
      <c r="H14" s="323"/>
      <c r="I14" s="323"/>
      <c r="J14" s="323"/>
      <c r="K14" s="323"/>
      <c r="L14" s="323"/>
      <c r="M14" s="323"/>
      <c r="N14" s="323"/>
      <c r="O14" s="323"/>
      <c r="P14" s="323"/>
      <c r="Q14" s="323"/>
      <c r="R14" s="194"/>
    </row>
    <row r="15" spans="1:18" ht="21" thickBot="1" x14ac:dyDescent="0.35">
      <c r="A15" s="25" t="s">
        <v>692</v>
      </c>
      <c r="B15" s="131" t="s">
        <v>693</v>
      </c>
      <c r="C15" s="25" t="s">
        <v>694</v>
      </c>
      <c r="D15" s="25">
        <v>11385</v>
      </c>
      <c r="E15" s="130"/>
      <c r="F15" s="181" t="s">
        <v>14</v>
      </c>
      <c r="G15" s="33"/>
      <c r="H15" s="225"/>
      <c r="I15" s="220"/>
      <c r="J15" s="220"/>
      <c r="K15" s="194"/>
      <c r="L15" s="191"/>
      <c r="M15" s="191"/>
      <c r="N15" s="191"/>
      <c r="O15" s="128"/>
      <c r="P15" s="160"/>
      <c r="Q15" s="194"/>
      <c r="R15" s="194"/>
    </row>
    <row r="16" spans="1:18" ht="21" thickBot="1" x14ac:dyDescent="0.35">
      <c r="A16" s="25" t="s">
        <v>695</v>
      </c>
      <c r="B16" s="131" t="s">
        <v>696</v>
      </c>
      <c r="C16" s="25" t="s">
        <v>694</v>
      </c>
      <c r="D16" s="25">
        <v>175</v>
      </c>
      <c r="E16" s="130"/>
      <c r="F16" s="181" t="s">
        <v>14</v>
      </c>
      <c r="G16" s="33"/>
      <c r="H16" s="225"/>
      <c r="I16" s="220"/>
      <c r="J16" s="220"/>
      <c r="K16" s="194"/>
      <c r="L16" s="191"/>
      <c r="M16" s="191"/>
      <c r="N16" s="191"/>
      <c r="O16" s="128"/>
      <c r="P16" s="160"/>
      <c r="Q16" s="194"/>
      <c r="R16" s="194"/>
    </row>
    <row r="17" spans="1:18" ht="21" thickBot="1" x14ac:dyDescent="0.35">
      <c r="A17" s="25" t="s">
        <v>697</v>
      </c>
      <c r="B17" s="131" t="s">
        <v>698</v>
      </c>
      <c r="C17" s="25" t="s">
        <v>694</v>
      </c>
      <c r="D17" s="25">
        <v>410</v>
      </c>
      <c r="E17" s="130"/>
      <c r="F17" s="181" t="s">
        <v>14</v>
      </c>
      <c r="G17" s="33"/>
      <c r="H17" s="225"/>
      <c r="I17" s="220"/>
      <c r="J17" s="220"/>
      <c r="K17" s="194"/>
      <c r="L17" s="191"/>
      <c r="M17" s="191"/>
      <c r="N17" s="191"/>
      <c r="O17" s="128"/>
      <c r="P17" s="160"/>
      <c r="Q17" s="194"/>
      <c r="R17" s="194"/>
    </row>
    <row r="18" spans="1:18" ht="31.2" thickBot="1" x14ac:dyDescent="0.35">
      <c r="A18" s="25" t="s">
        <v>699</v>
      </c>
      <c r="B18" s="131" t="s">
        <v>700</v>
      </c>
      <c r="C18" s="25" t="s">
        <v>694</v>
      </c>
      <c r="D18" s="25">
        <v>16530</v>
      </c>
      <c r="E18" s="130"/>
      <c r="F18" s="181" t="s">
        <v>14</v>
      </c>
      <c r="G18" s="33"/>
      <c r="H18" s="225"/>
      <c r="I18" s="239"/>
      <c r="J18" s="239"/>
      <c r="K18" s="194"/>
      <c r="L18" s="191"/>
      <c r="M18" s="191"/>
      <c r="N18" s="191"/>
      <c r="O18" s="128"/>
      <c r="P18" s="160"/>
      <c r="Q18" s="194"/>
      <c r="R18" s="194"/>
    </row>
    <row r="19" spans="1:18" ht="21" thickBot="1" x14ac:dyDescent="0.35">
      <c r="A19" s="25" t="s">
        <v>701</v>
      </c>
      <c r="B19" s="131" t="s">
        <v>702</v>
      </c>
      <c r="C19" s="25" t="s">
        <v>694</v>
      </c>
      <c r="D19" s="25">
        <v>215</v>
      </c>
      <c r="E19" s="130"/>
      <c r="F19" s="181" t="s">
        <v>14</v>
      </c>
      <c r="G19" s="33"/>
      <c r="H19" s="225"/>
      <c r="I19" s="239"/>
      <c r="J19" s="239"/>
      <c r="K19" s="194"/>
      <c r="L19" s="191"/>
      <c r="M19" s="191"/>
      <c r="N19" s="191"/>
      <c r="O19" s="128"/>
      <c r="P19" s="160"/>
      <c r="Q19" s="194"/>
      <c r="R19" s="194"/>
    </row>
    <row r="20" spans="1:18" ht="31.2" thickBot="1" x14ac:dyDescent="0.35">
      <c r="A20" s="25" t="s">
        <v>703</v>
      </c>
      <c r="B20" s="131" t="s">
        <v>704</v>
      </c>
      <c r="C20" s="25" t="s">
        <v>694</v>
      </c>
      <c r="D20" s="25">
        <v>16530</v>
      </c>
      <c r="E20" s="130"/>
      <c r="F20" s="181" t="s">
        <v>14</v>
      </c>
      <c r="G20" s="33"/>
      <c r="H20" s="207"/>
      <c r="I20" s="222"/>
      <c r="J20" s="222"/>
      <c r="K20" s="194"/>
      <c r="L20" s="191"/>
      <c r="M20" s="191"/>
      <c r="N20" s="191"/>
      <c r="O20" s="128"/>
      <c r="P20" s="160"/>
      <c r="Q20" s="194"/>
      <c r="R20" s="194"/>
    </row>
    <row r="21" spans="1:18" ht="14.4" customHeight="1" thickBot="1" x14ac:dyDescent="0.35">
      <c r="A21" s="301" t="s">
        <v>705</v>
      </c>
      <c r="B21" s="301"/>
      <c r="C21" s="301"/>
      <c r="D21" s="301"/>
      <c r="E21" s="301"/>
      <c r="F21" s="301"/>
      <c r="G21" s="15"/>
      <c r="H21" s="323"/>
      <c r="I21" s="323"/>
      <c r="J21" s="323"/>
      <c r="K21" s="323"/>
      <c r="L21" s="323"/>
      <c r="M21" s="323"/>
      <c r="N21" s="323"/>
      <c r="O21" s="323"/>
      <c r="P21" s="323"/>
      <c r="Q21" s="323"/>
      <c r="R21" s="194"/>
    </row>
    <row r="22" spans="1:18" ht="31.2" thickBot="1" x14ac:dyDescent="0.35">
      <c r="A22" s="25" t="s">
        <v>706</v>
      </c>
      <c r="B22" s="131" t="s">
        <v>707</v>
      </c>
      <c r="C22" s="25" t="s">
        <v>694</v>
      </c>
      <c r="D22" s="25">
        <v>1925</v>
      </c>
      <c r="E22" s="130"/>
      <c r="F22" s="181" t="s">
        <v>14</v>
      </c>
      <c r="G22" s="33"/>
      <c r="H22" s="207"/>
      <c r="I22" s="210"/>
      <c r="J22" s="210"/>
      <c r="K22" s="191"/>
      <c r="L22" s="191"/>
      <c r="M22" s="191"/>
      <c r="N22" s="191"/>
      <c r="O22" s="128"/>
      <c r="P22" s="160"/>
      <c r="Q22" s="194"/>
      <c r="R22" s="194"/>
    </row>
    <row r="23" spans="1:18" ht="15" thickBot="1" x14ac:dyDescent="0.35">
      <c r="A23" s="301" t="s">
        <v>708</v>
      </c>
      <c r="B23" s="301"/>
      <c r="C23" s="301"/>
      <c r="D23" s="301"/>
      <c r="E23" s="301"/>
      <c r="F23" s="301"/>
      <c r="G23" s="15"/>
      <c r="H23" s="323"/>
      <c r="I23" s="323"/>
      <c r="J23" s="323"/>
      <c r="K23" s="323"/>
      <c r="L23" s="323"/>
      <c r="M23" s="323"/>
      <c r="N23" s="323"/>
      <c r="O23" s="323"/>
      <c r="P23" s="323"/>
      <c r="Q23" s="323"/>
      <c r="R23" s="194"/>
    </row>
    <row r="24" spans="1:18" ht="31.2" thickBot="1" x14ac:dyDescent="0.35">
      <c r="A24" s="25" t="s">
        <v>709</v>
      </c>
      <c r="B24" s="131" t="s">
        <v>710</v>
      </c>
      <c r="C24" s="25" t="s">
        <v>694</v>
      </c>
      <c r="D24" s="25">
        <v>45027</v>
      </c>
      <c r="E24" s="130"/>
      <c r="F24" s="181" t="s">
        <v>14</v>
      </c>
      <c r="G24" s="33"/>
      <c r="H24" s="207"/>
      <c r="I24" s="222"/>
      <c r="J24" s="222"/>
      <c r="K24" s="194"/>
      <c r="L24" s="191"/>
      <c r="M24" s="191"/>
      <c r="N24" s="191"/>
      <c r="O24" s="128"/>
      <c r="P24" s="160"/>
      <c r="Q24" s="194"/>
      <c r="R24" s="194"/>
    </row>
    <row r="25" spans="1:18" ht="15" thickBot="1" x14ac:dyDescent="0.35">
      <c r="A25" s="301" t="s">
        <v>711</v>
      </c>
      <c r="B25" s="301"/>
      <c r="C25" s="301"/>
      <c r="D25" s="301"/>
      <c r="E25" s="301"/>
      <c r="F25" s="301"/>
      <c r="G25" s="15"/>
      <c r="H25" s="323"/>
      <c r="I25" s="323"/>
      <c r="J25" s="323"/>
      <c r="K25" s="323"/>
      <c r="L25" s="323"/>
      <c r="M25" s="323"/>
      <c r="N25" s="323"/>
      <c r="O25" s="323"/>
      <c r="P25" s="323"/>
      <c r="Q25" s="323"/>
      <c r="R25" s="194"/>
    </row>
    <row r="26" spans="1:18" ht="21" thickBot="1" x14ac:dyDescent="0.35">
      <c r="A26" s="25" t="s">
        <v>712</v>
      </c>
      <c r="B26" s="131" t="s">
        <v>713</v>
      </c>
      <c r="C26" s="25" t="s">
        <v>694</v>
      </c>
      <c r="D26" s="25">
        <v>4565</v>
      </c>
      <c r="E26" s="143"/>
      <c r="F26" s="181" t="s">
        <v>14</v>
      </c>
      <c r="G26" s="33"/>
      <c r="H26" s="207"/>
      <c r="I26" s="210"/>
      <c r="J26" s="210"/>
      <c r="K26" s="194"/>
      <c r="L26" s="191"/>
      <c r="M26" s="191"/>
      <c r="N26" s="191"/>
      <c r="O26" s="128"/>
      <c r="P26" s="160"/>
      <c r="Q26" s="194"/>
      <c r="R26" s="194"/>
    </row>
    <row r="27" spans="1:18" ht="15.75" customHeight="1" thickBot="1" x14ac:dyDescent="0.35">
      <c r="A27" s="322" t="s">
        <v>714</v>
      </c>
      <c r="B27" s="322"/>
      <c r="C27" s="322"/>
      <c r="D27" s="322"/>
      <c r="E27" s="322"/>
      <c r="F27" s="213" t="s">
        <v>14</v>
      </c>
      <c r="G27" s="246"/>
    </row>
  </sheetData>
  <mergeCells count="14">
    <mergeCell ref="A27:E27"/>
    <mergeCell ref="H14:Q14"/>
    <mergeCell ref="H23:Q23"/>
    <mergeCell ref="H21:Q21"/>
    <mergeCell ref="A14:F14"/>
    <mergeCell ref="A21:F21"/>
    <mergeCell ref="A23:F23"/>
    <mergeCell ref="A25:F25"/>
    <mergeCell ref="H25:Q25"/>
    <mergeCell ref="A1:F1"/>
    <mergeCell ref="A2:F2"/>
    <mergeCell ref="A3:F3"/>
    <mergeCell ref="A5:F5"/>
    <mergeCell ref="A6:F6"/>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B19"/>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138</v>
      </c>
      <c r="B1" s="310"/>
    </row>
    <row r="2" spans="1:2" ht="15.6" x14ac:dyDescent="0.3">
      <c r="A2" s="307" t="s">
        <v>395</v>
      </c>
      <c r="B2" s="308"/>
    </row>
    <row r="3" spans="1:2" ht="15.6" x14ac:dyDescent="0.3">
      <c r="A3" s="307" t="s">
        <v>673</v>
      </c>
      <c r="B3" s="308"/>
    </row>
    <row r="4" spans="1:2" ht="16.2" thickBot="1" x14ac:dyDescent="0.35">
      <c r="A4" s="305" t="s">
        <v>135</v>
      </c>
      <c r="B4" s="306"/>
    </row>
    <row r="5" spans="1:2" ht="15" customHeight="1" thickBot="1" x14ac:dyDescent="0.35">
      <c r="A5" s="311" t="s">
        <v>674</v>
      </c>
      <c r="B5" s="312"/>
    </row>
    <row r="6" spans="1:2" x14ac:dyDescent="0.3">
      <c r="A6" s="54" t="s">
        <v>715</v>
      </c>
      <c r="B6" s="78" t="str">
        <f>'Series 700'!F27</f>
        <v>€</v>
      </c>
    </row>
    <row r="7" spans="1:2" x14ac:dyDescent="0.3">
      <c r="A7" s="68"/>
      <c r="B7" s="59"/>
    </row>
    <row r="8" spans="1:2" x14ac:dyDescent="0.3">
      <c r="A8" s="68"/>
      <c r="B8" s="59"/>
    </row>
    <row r="9" spans="1:2" x14ac:dyDescent="0.3">
      <c r="A9" s="68"/>
      <c r="B9" s="67"/>
    </row>
    <row r="10" spans="1:2" x14ac:dyDescent="0.3">
      <c r="A10" s="68"/>
      <c r="B10" s="67"/>
    </row>
    <row r="11" spans="1:2" x14ac:dyDescent="0.3">
      <c r="A11" s="68"/>
      <c r="B11" s="67"/>
    </row>
    <row r="12" spans="1:2" x14ac:dyDescent="0.3">
      <c r="A12" s="68"/>
      <c r="B12" s="67"/>
    </row>
    <row r="13" spans="1:2" x14ac:dyDescent="0.3">
      <c r="A13" s="68"/>
      <c r="B13" s="67"/>
    </row>
    <row r="14" spans="1:2" x14ac:dyDescent="0.3">
      <c r="A14" s="68"/>
      <c r="B14" s="67"/>
    </row>
    <row r="15" spans="1:2" x14ac:dyDescent="0.3">
      <c r="A15" s="68"/>
      <c r="B15" s="67"/>
    </row>
    <row r="16" spans="1:2" x14ac:dyDescent="0.3">
      <c r="A16" s="68"/>
      <c r="B16" s="67"/>
    </row>
    <row r="17" spans="1:2" x14ac:dyDescent="0.3">
      <c r="A17" s="68"/>
      <c r="B17" s="67"/>
    </row>
    <row r="18" spans="1:2" ht="15" thickBot="1" x14ac:dyDescent="0.35">
      <c r="A18" s="73"/>
      <c r="B18" s="72"/>
    </row>
    <row r="19" spans="1:2" ht="21" thickBot="1" x14ac:dyDescent="0.35">
      <c r="A19" s="69" t="s">
        <v>716</v>
      </c>
      <c r="B19" s="77" t="str">
        <f>B6</f>
        <v>€</v>
      </c>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R36"/>
  <sheetViews>
    <sheetView view="pageBreakPreview" topLeftCell="A21" zoomScale="70" zoomScaleNormal="100" zoomScaleSheetLayoutView="70" workbookViewId="0">
      <selection activeCell="M40" sqref="M40"/>
    </sheetView>
  </sheetViews>
  <sheetFormatPr defaultColWidth="9.109375" defaultRowHeight="14.4" x14ac:dyDescent="0.3"/>
  <cols>
    <col min="1" max="1" width="12.5546875" style="18" customWidth="1"/>
    <col min="2" max="2" width="70.5546875" style="12" customWidth="1"/>
    <col min="3" max="3" width="9.109375" style="24"/>
    <col min="4" max="5" width="9.109375" style="12"/>
    <col min="6" max="7" width="10.44140625" style="12" customWidth="1"/>
    <col min="8" max="10" width="9.109375" style="12"/>
    <col min="11" max="11" width="13.109375" style="12" customWidth="1"/>
    <col min="12" max="14" width="13" style="12" customWidth="1"/>
    <col min="15" max="16384" width="9.109375" style="12"/>
  </cols>
  <sheetData>
    <row r="1" spans="1:18" ht="15.6" x14ac:dyDescent="0.3">
      <c r="A1" s="317" t="s">
        <v>138</v>
      </c>
      <c r="B1" s="317"/>
      <c r="C1" s="317"/>
      <c r="D1" s="317"/>
      <c r="E1" s="317"/>
      <c r="F1" s="317"/>
      <c r="G1" s="179"/>
    </row>
    <row r="2" spans="1:18" ht="15.6" x14ac:dyDescent="0.3">
      <c r="A2" s="317" t="s">
        <v>395</v>
      </c>
      <c r="B2" s="317"/>
      <c r="C2" s="317"/>
      <c r="D2" s="317"/>
      <c r="E2" s="317"/>
      <c r="F2" s="317"/>
      <c r="G2" s="179"/>
    </row>
    <row r="3" spans="1:18" ht="16.2" thickBot="1" x14ac:dyDescent="0.35">
      <c r="A3" s="318" t="s">
        <v>717</v>
      </c>
      <c r="B3" s="318"/>
      <c r="C3" s="318"/>
      <c r="D3" s="318"/>
      <c r="E3" s="318"/>
      <c r="F3" s="318"/>
      <c r="G3" s="179"/>
    </row>
    <row r="4" spans="1:18" ht="15" thickBot="1" x14ac:dyDescent="0.35">
      <c r="A4" s="142" t="s">
        <v>3</v>
      </c>
      <c r="B4" s="147" t="s">
        <v>4</v>
      </c>
      <c r="C4" s="148" t="s">
        <v>6</v>
      </c>
      <c r="D4" s="142" t="s">
        <v>5</v>
      </c>
      <c r="E4" s="142" t="s">
        <v>7</v>
      </c>
      <c r="F4" s="212" t="s">
        <v>8</v>
      </c>
      <c r="G4" s="248"/>
    </row>
    <row r="5" spans="1:18" ht="15" thickBot="1" x14ac:dyDescent="0.35">
      <c r="A5" s="301" t="s">
        <v>718</v>
      </c>
      <c r="B5" s="301"/>
      <c r="C5" s="301"/>
      <c r="D5" s="301"/>
      <c r="E5" s="301"/>
      <c r="F5" s="301"/>
      <c r="G5" s="15"/>
    </row>
    <row r="6" spans="1:18" ht="15" thickBot="1" x14ac:dyDescent="0.35">
      <c r="A6" s="301" t="s">
        <v>719</v>
      </c>
      <c r="B6" s="301"/>
      <c r="C6" s="301"/>
      <c r="D6" s="301"/>
      <c r="E6" s="301"/>
      <c r="F6" s="301"/>
      <c r="G6" s="15"/>
      <c r="H6" s="187"/>
      <c r="I6" s="188"/>
      <c r="J6" s="188"/>
      <c r="K6" s="188"/>
      <c r="L6" s="188"/>
      <c r="M6" s="188"/>
      <c r="N6" s="188"/>
      <c r="O6" s="188"/>
      <c r="P6" s="188"/>
      <c r="Q6" s="188"/>
    </row>
    <row r="7" spans="1:18" ht="27.6" customHeight="1" thickBot="1" x14ac:dyDescent="0.35">
      <c r="A7" s="28" t="s">
        <v>720</v>
      </c>
      <c r="B7" s="30" t="s">
        <v>721</v>
      </c>
      <c r="C7" s="171" t="s">
        <v>173</v>
      </c>
      <c r="D7" s="171">
        <f>1825-40</f>
        <v>1785</v>
      </c>
      <c r="E7" s="173"/>
      <c r="F7" s="206" t="s">
        <v>14</v>
      </c>
      <c r="G7" s="249"/>
      <c r="H7" s="218"/>
      <c r="I7" s="210"/>
      <c r="J7" s="210"/>
      <c r="K7" s="191"/>
      <c r="L7" s="191"/>
      <c r="M7" s="191"/>
      <c r="N7" s="191"/>
      <c r="O7" s="128"/>
      <c r="P7" s="160"/>
      <c r="Q7" s="194"/>
      <c r="R7" s="209"/>
    </row>
    <row r="8" spans="1:18" ht="25.2" customHeight="1" thickBot="1" x14ac:dyDescent="0.35">
      <c r="A8" s="28" t="s">
        <v>722</v>
      </c>
      <c r="B8" s="30" t="s">
        <v>723</v>
      </c>
      <c r="C8" s="171" t="s">
        <v>173</v>
      </c>
      <c r="D8" s="171">
        <v>130</v>
      </c>
      <c r="E8" s="173"/>
      <c r="F8" s="206" t="s">
        <v>14</v>
      </c>
      <c r="G8" s="17"/>
      <c r="H8" s="218"/>
      <c r="I8" s="210"/>
      <c r="J8" s="210"/>
      <c r="K8" s="191"/>
      <c r="L8" s="191"/>
      <c r="M8" s="191"/>
      <c r="N8" s="191"/>
      <c r="O8" s="128"/>
      <c r="P8" s="160"/>
      <c r="Q8" s="194"/>
      <c r="R8" s="209"/>
    </row>
    <row r="9" spans="1:18" ht="27" customHeight="1" thickBot="1" x14ac:dyDescent="0.35">
      <c r="A9" s="28" t="s">
        <v>724</v>
      </c>
      <c r="B9" s="30" t="s">
        <v>725</v>
      </c>
      <c r="C9" s="171" t="s">
        <v>173</v>
      </c>
      <c r="D9" s="171">
        <v>944</v>
      </c>
      <c r="E9" s="173"/>
      <c r="F9" s="206" t="s">
        <v>14</v>
      </c>
      <c r="G9" s="17"/>
      <c r="H9" s="207"/>
      <c r="I9" s="210"/>
      <c r="J9" s="210"/>
      <c r="K9" s="194"/>
      <c r="L9" s="191"/>
      <c r="M9" s="191"/>
      <c r="N9" s="191"/>
      <c r="O9" s="128"/>
      <c r="P9" s="160"/>
      <c r="Q9" s="194"/>
      <c r="R9" s="209"/>
    </row>
    <row r="10" spans="1:18" s="11" customFormat="1" ht="26.4" customHeight="1" thickBot="1" x14ac:dyDescent="0.35">
      <c r="A10" s="28" t="s">
        <v>726</v>
      </c>
      <c r="B10" s="30" t="s">
        <v>727</v>
      </c>
      <c r="C10" s="171" t="s">
        <v>173</v>
      </c>
      <c r="D10" s="171">
        <v>22</v>
      </c>
      <c r="E10" s="173"/>
      <c r="F10" s="206" t="s">
        <v>14</v>
      </c>
      <c r="H10" s="207"/>
      <c r="I10" s="210"/>
      <c r="J10" s="210"/>
      <c r="K10" s="194"/>
      <c r="L10" s="191"/>
      <c r="M10" s="191"/>
      <c r="N10" s="191"/>
      <c r="O10" s="128"/>
      <c r="P10" s="160"/>
      <c r="Q10" s="194"/>
      <c r="R10" s="209"/>
    </row>
    <row r="11" spans="1:18" s="11" customFormat="1" ht="28.2" customHeight="1" thickBot="1" x14ac:dyDescent="0.35">
      <c r="A11" s="28" t="s">
        <v>728</v>
      </c>
      <c r="B11" s="30" t="s">
        <v>729</v>
      </c>
      <c r="C11" s="171" t="s">
        <v>173</v>
      </c>
      <c r="D11" s="171">
        <v>53</v>
      </c>
      <c r="E11" s="173"/>
      <c r="F11" s="206" t="s">
        <v>14</v>
      </c>
      <c r="H11" s="218"/>
      <c r="I11" s="210"/>
      <c r="J11" s="210"/>
      <c r="K11" s="191"/>
      <c r="L11" s="191"/>
      <c r="M11" s="191"/>
      <c r="N11" s="191"/>
      <c r="O11" s="128"/>
      <c r="P11" s="160"/>
      <c r="Q11" s="194"/>
      <c r="R11" s="209"/>
    </row>
    <row r="12" spans="1:18" s="11" customFormat="1" ht="30" customHeight="1" thickBot="1" x14ac:dyDescent="0.35">
      <c r="A12" s="28" t="s">
        <v>730</v>
      </c>
      <c r="B12" s="30" t="s">
        <v>731</v>
      </c>
      <c r="C12" s="171" t="s">
        <v>173</v>
      </c>
      <c r="D12" s="171">
        <v>1</v>
      </c>
      <c r="E12" s="173"/>
      <c r="F12" s="206" t="s">
        <v>14</v>
      </c>
      <c r="H12" s="207"/>
      <c r="I12" s="210"/>
      <c r="J12" s="210"/>
      <c r="K12" s="191"/>
      <c r="L12" s="191"/>
      <c r="M12" s="191"/>
      <c r="N12" s="191"/>
      <c r="O12" s="128"/>
      <c r="P12" s="160"/>
      <c r="Q12" s="194"/>
      <c r="R12" s="209"/>
    </row>
    <row r="13" spans="1:18" s="11" customFormat="1" ht="28.2" customHeight="1" thickBot="1" x14ac:dyDescent="0.35">
      <c r="A13" s="28" t="s">
        <v>732</v>
      </c>
      <c r="B13" s="30" t="s">
        <v>733</v>
      </c>
      <c r="C13" s="171" t="s">
        <v>173</v>
      </c>
      <c r="D13" s="171">
        <v>3</v>
      </c>
      <c r="E13" s="173"/>
      <c r="F13" s="206" t="s">
        <v>14</v>
      </c>
      <c r="H13" s="218"/>
      <c r="I13" s="210"/>
      <c r="J13" s="210"/>
      <c r="K13" s="191"/>
      <c r="L13" s="191"/>
      <c r="M13" s="191"/>
      <c r="N13" s="191"/>
      <c r="O13" s="128"/>
      <c r="P13" s="160"/>
      <c r="Q13" s="194"/>
      <c r="R13" s="209"/>
    </row>
    <row r="14" spans="1:18" s="11" customFormat="1" ht="27.6" customHeight="1" thickBot="1" x14ac:dyDescent="0.35">
      <c r="A14" s="28" t="s">
        <v>734</v>
      </c>
      <c r="B14" s="30" t="s">
        <v>735</v>
      </c>
      <c r="C14" s="171" t="s">
        <v>173</v>
      </c>
      <c r="D14" s="171">
        <v>27</v>
      </c>
      <c r="E14" s="173"/>
      <c r="F14" s="206" t="s">
        <v>14</v>
      </c>
      <c r="H14" s="218"/>
      <c r="I14" s="210"/>
      <c r="J14" s="210"/>
      <c r="K14" s="191"/>
      <c r="L14" s="191"/>
      <c r="M14" s="191"/>
      <c r="N14" s="191"/>
      <c r="O14" s="128"/>
      <c r="P14" s="160"/>
      <c r="Q14" s="194"/>
      <c r="R14" s="209"/>
    </row>
    <row r="15" spans="1:18" s="11" customFormat="1" ht="25.95" customHeight="1" thickBot="1" x14ac:dyDescent="0.35">
      <c r="A15" s="28" t="s">
        <v>736</v>
      </c>
      <c r="B15" s="30" t="s">
        <v>737</v>
      </c>
      <c r="C15" s="171" t="s">
        <v>173</v>
      </c>
      <c r="D15" s="171">
        <v>42</v>
      </c>
      <c r="E15" s="173"/>
      <c r="F15" s="206" t="s">
        <v>14</v>
      </c>
      <c r="H15" s="207"/>
      <c r="I15" s="210"/>
      <c r="J15" s="210"/>
      <c r="K15" s="191"/>
      <c r="L15" s="191"/>
      <c r="M15" s="191"/>
      <c r="N15" s="191"/>
      <c r="O15" s="128"/>
      <c r="P15" s="160"/>
      <c r="Q15" s="194"/>
      <c r="R15" s="209"/>
    </row>
    <row r="16" spans="1:18" ht="27.6" customHeight="1" thickBot="1" x14ac:dyDescent="0.35">
      <c r="A16" s="28" t="s">
        <v>738</v>
      </c>
      <c r="B16" s="30" t="s">
        <v>739</v>
      </c>
      <c r="C16" s="171" t="s">
        <v>173</v>
      </c>
      <c r="D16" s="171">
        <v>29</v>
      </c>
      <c r="E16" s="173"/>
      <c r="F16" s="206" t="s">
        <v>14</v>
      </c>
      <c r="G16" s="249"/>
      <c r="H16" s="207"/>
      <c r="I16" s="210"/>
      <c r="J16" s="210"/>
      <c r="K16" s="191"/>
      <c r="L16" s="191"/>
      <c r="M16" s="191"/>
      <c r="N16" s="191"/>
      <c r="O16" s="128"/>
      <c r="P16" s="160"/>
      <c r="Q16" s="194"/>
      <c r="R16" s="209"/>
    </row>
    <row r="17" spans="1:18" ht="26.4" customHeight="1" thickBot="1" x14ac:dyDescent="0.35">
      <c r="A17" s="28" t="s">
        <v>740</v>
      </c>
      <c r="B17" s="30" t="s">
        <v>741</v>
      </c>
      <c r="C17" s="171" t="s">
        <v>173</v>
      </c>
      <c r="D17" s="171">
        <v>11</v>
      </c>
      <c r="E17" s="173"/>
      <c r="F17" s="206" t="s">
        <v>14</v>
      </c>
      <c r="G17" s="16"/>
      <c r="H17" s="207"/>
      <c r="I17" s="250"/>
      <c r="J17" s="210"/>
      <c r="K17" s="191"/>
      <c r="L17" s="191"/>
      <c r="M17" s="191"/>
      <c r="N17" s="191"/>
      <c r="O17" s="128"/>
      <c r="P17" s="160"/>
      <c r="Q17" s="194"/>
      <c r="R17" s="209"/>
    </row>
    <row r="18" spans="1:18" ht="25.95" customHeight="1" thickBot="1" x14ac:dyDescent="0.35">
      <c r="A18" s="28" t="s">
        <v>742</v>
      </c>
      <c r="B18" s="30" t="s">
        <v>743</v>
      </c>
      <c r="C18" s="171" t="s">
        <v>173</v>
      </c>
      <c r="D18" s="171">
        <v>14</v>
      </c>
      <c r="E18" s="173"/>
      <c r="F18" s="206" t="s">
        <v>14</v>
      </c>
      <c r="G18" s="16"/>
      <c r="H18" s="207"/>
      <c r="I18" s="210"/>
      <c r="J18" s="210"/>
      <c r="K18" s="191"/>
      <c r="L18" s="191"/>
      <c r="M18" s="191"/>
      <c r="N18" s="191"/>
      <c r="O18" s="128"/>
      <c r="P18" s="160"/>
      <c r="Q18" s="194"/>
      <c r="R18" s="209"/>
    </row>
    <row r="19" spans="1:18" ht="25.2" customHeight="1" thickBot="1" x14ac:dyDescent="0.35">
      <c r="A19" s="28" t="s">
        <v>744</v>
      </c>
      <c r="B19" s="30" t="s">
        <v>745</v>
      </c>
      <c r="C19" s="171" t="s">
        <v>173</v>
      </c>
      <c r="D19" s="171">
        <v>61</v>
      </c>
      <c r="E19" s="173"/>
      <c r="F19" s="206" t="s">
        <v>14</v>
      </c>
      <c r="G19" s="17"/>
      <c r="H19" s="207"/>
      <c r="I19" s="210"/>
      <c r="J19" s="210"/>
      <c r="K19" s="191"/>
      <c r="L19" s="191"/>
      <c r="M19" s="191"/>
      <c r="N19" s="191"/>
      <c r="O19" s="128"/>
      <c r="P19" s="160"/>
      <c r="Q19" s="194"/>
      <c r="R19" s="209"/>
    </row>
    <row r="20" spans="1:18" ht="27" customHeight="1" thickBot="1" x14ac:dyDescent="0.35">
      <c r="A20" s="28" t="s">
        <v>746</v>
      </c>
      <c r="B20" s="30" t="s">
        <v>747</v>
      </c>
      <c r="C20" s="171" t="s">
        <v>173</v>
      </c>
      <c r="D20" s="171">
        <v>2516</v>
      </c>
      <c r="E20" s="173"/>
      <c r="F20" s="206" t="s">
        <v>14</v>
      </c>
      <c r="G20" s="17"/>
      <c r="H20" s="207"/>
      <c r="I20" s="210"/>
      <c r="J20" s="210"/>
      <c r="K20" s="191"/>
      <c r="L20" s="191"/>
      <c r="M20" s="191"/>
      <c r="N20" s="191"/>
      <c r="O20" s="128"/>
      <c r="P20" s="160"/>
      <c r="Q20" s="194"/>
      <c r="R20" s="209"/>
    </row>
    <row r="21" spans="1:18" ht="42.6" customHeight="1" thickBot="1" x14ac:dyDescent="0.35">
      <c r="A21" s="28" t="s">
        <v>748</v>
      </c>
      <c r="B21" s="30" t="s">
        <v>749</v>
      </c>
      <c r="C21" s="171" t="s">
        <v>173</v>
      </c>
      <c r="D21" s="171">
        <v>63</v>
      </c>
      <c r="E21" s="173"/>
      <c r="F21" s="206" t="s">
        <v>14</v>
      </c>
      <c r="G21" s="17"/>
      <c r="H21" s="207"/>
      <c r="I21" s="210"/>
      <c r="J21" s="210"/>
      <c r="K21" s="191"/>
      <c r="L21" s="191"/>
      <c r="M21" s="191"/>
      <c r="N21" s="191"/>
      <c r="O21" s="128"/>
      <c r="P21" s="160"/>
      <c r="Q21" s="194"/>
      <c r="R21" s="209"/>
    </row>
    <row r="22" spans="1:18" ht="21" thickBot="1" x14ac:dyDescent="0.35">
      <c r="A22" s="28" t="s">
        <v>750</v>
      </c>
      <c r="B22" s="30" t="s">
        <v>751</v>
      </c>
      <c r="C22" s="171" t="s">
        <v>173</v>
      </c>
      <c r="D22" s="171">
        <v>110</v>
      </c>
      <c r="E22" s="173"/>
      <c r="F22" s="206"/>
      <c r="G22" s="17"/>
      <c r="H22" s="207"/>
      <c r="I22" s="210"/>
      <c r="J22" s="210"/>
      <c r="K22" s="191"/>
      <c r="L22" s="191"/>
      <c r="M22" s="191"/>
      <c r="N22" s="191"/>
      <c r="O22" s="128"/>
      <c r="P22" s="160"/>
      <c r="Q22" s="194"/>
      <c r="R22" s="209"/>
    </row>
    <row r="23" spans="1:18" ht="15.75" customHeight="1" thickBot="1" x14ac:dyDescent="0.35">
      <c r="A23" s="316" t="s">
        <v>752</v>
      </c>
      <c r="B23" s="316"/>
      <c r="C23" s="316"/>
      <c r="D23" s="316"/>
      <c r="E23" s="316"/>
      <c r="F23" s="316"/>
      <c r="G23" s="251"/>
      <c r="H23" s="252"/>
      <c r="I23" s="252"/>
      <c r="J23" s="252"/>
      <c r="R23" s="209"/>
    </row>
    <row r="24" spans="1:18" ht="27.6" customHeight="1" thickBot="1" x14ac:dyDescent="0.35">
      <c r="A24" s="28" t="s">
        <v>750</v>
      </c>
      <c r="B24" s="30" t="s">
        <v>753</v>
      </c>
      <c r="C24" s="171" t="s">
        <v>173</v>
      </c>
      <c r="D24" s="171">
        <v>67</v>
      </c>
      <c r="E24" s="173"/>
      <c r="F24" s="206" t="s">
        <v>14</v>
      </c>
      <c r="G24" s="17"/>
      <c r="H24" s="207"/>
      <c r="I24" s="210"/>
      <c r="J24" s="210"/>
      <c r="K24" s="191"/>
      <c r="L24" s="191"/>
      <c r="M24" s="191"/>
      <c r="N24" s="191"/>
      <c r="O24" s="128"/>
      <c r="P24" s="160"/>
      <c r="Q24" s="194"/>
      <c r="R24" s="209"/>
    </row>
    <row r="25" spans="1:18" ht="27.6" customHeight="1" thickBot="1" x14ac:dyDescent="0.35">
      <c r="A25" s="28" t="s">
        <v>754</v>
      </c>
      <c r="B25" s="30" t="s">
        <v>755</v>
      </c>
      <c r="C25" s="171" t="s">
        <v>173</v>
      </c>
      <c r="D25" s="171">
        <v>40</v>
      </c>
      <c r="E25" s="173"/>
      <c r="F25" s="206" t="s">
        <v>14</v>
      </c>
      <c r="G25" s="17"/>
      <c r="H25" s="207"/>
      <c r="I25" s="210"/>
      <c r="J25" s="210"/>
      <c r="K25" s="191"/>
      <c r="L25" s="191"/>
      <c r="M25" s="191"/>
      <c r="N25" s="191"/>
      <c r="O25" s="128"/>
      <c r="P25" s="160"/>
      <c r="Q25" s="194"/>
      <c r="R25" s="209"/>
    </row>
    <row r="26" spans="1:18" ht="15.75" customHeight="1" thickBot="1" x14ac:dyDescent="0.35">
      <c r="A26" s="316" t="s">
        <v>756</v>
      </c>
      <c r="B26" s="316"/>
      <c r="C26" s="316"/>
      <c r="D26" s="316"/>
      <c r="E26" s="316"/>
      <c r="F26" s="316"/>
      <c r="G26" s="251"/>
      <c r="H26" s="252"/>
      <c r="I26" s="252"/>
      <c r="J26" s="252"/>
      <c r="R26" s="209"/>
    </row>
    <row r="27" spans="1:18" ht="47.25" customHeight="1" thickBot="1" x14ac:dyDescent="0.35">
      <c r="A27" s="28" t="s">
        <v>757</v>
      </c>
      <c r="B27" s="30" t="s">
        <v>758</v>
      </c>
      <c r="C27" s="171" t="s">
        <v>759</v>
      </c>
      <c r="D27" s="171">
        <v>498</v>
      </c>
      <c r="E27" s="173"/>
      <c r="F27" s="206" t="s">
        <v>14</v>
      </c>
      <c r="G27" s="249"/>
      <c r="H27" s="207"/>
      <c r="I27" s="210"/>
      <c r="J27" s="210"/>
      <c r="K27" s="191"/>
      <c r="L27" s="191"/>
      <c r="M27" s="191"/>
      <c r="N27" s="191"/>
      <c r="O27" s="128"/>
      <c r="P27" s="160"/>
      <c r="Q27" s="194"/>
      <c r="R27" s="209"/>
    </row>
    <row r="28" spans="1:18" ht="24.6" customHeight="1" thickBot="1" x14ac:dyDescent="0.35">
      <c r="A28" s="28" t="s">
        <v>760</v>
      </c>
      <c r="B28" s="30" t="s">
        <v>761</v>
      </c>
      <c r="C28" s="171" t="s">
        <v>759</v>
      </c>
      <c r="D28" s="171">
        <v>163</v>
      </c>
      <c r="E28" s="173"/>
      <c r="F28" s="206" t="s">
        <v>14</v>
      </c>
      <c r="G28" s="249"/>
      <c r="H28" s="207"/>
      <c r="I28" s="210"/>
      <c r="J28" s="210"/>
      <c r="K28" s="191"/>
      <c r="L28" s="191"/>
      <c r="M28" s="191"/>
      <c r="N28" s="191"/>
      <c r="O28" s="128"/>
      <c r="P28" s="160"/>
      <c r="Q28" s="194"/>
      <c r="R28" s="209"/>
    </row>
    <row r="29" spans="1:18" ht="31.2" thickBot="1" x14ac:dyDescent="0.35">
      <c r="A29" s="28" t="s">
        <v>762</v>
      </c>
      <c r="B29" s="30" t="s">
        <v>763</v>
      </c>
      <c r="C29" s="171" t="s">
        <v>759</v>
      </c>
      <c r="D29" s="171">
        <v>6</v>
      </c>
      <c r="E29" s="173"/>
      <c r="F29" s="206" t="s">
        <v>14</v>
      </c>
      <c r="G29" s="249"/>
      <c r="H29" s="207"/>
      <c r="I29" s="210"/>
      <c r="J29" s="210"/>
      <c r="K29" s="191"/>
      <c r="L29" s="191"/>
      <c r="M29" s="191"/>
      <c r="N29" s="191"/>
      <c r="O29" s="128"/>
      <c r="P29" s="160"/>
      <c r="Q29" s="194"/>
      <c r="R29" s="209"/>
    </row>
    <row r="30" spans="1:18" ht="39" customHeight="1" thickBot="1" x14ac:dyDescent="0.35">
      <c r="A30" s="28" t="s">
        <v>764</v>
      </c>
      <c r="B30" s="30" t="s">
        <v>765</v>
      </c>
      <c r="C30" s="171" t="s">
        <v>759</v>
      </c>
      <c r="D30" s="171">
        <v>3479</v>
      </c>
      <c r="E30" s="173"/>
      <c r="F30" s="206" t="s">
        <v>14</v>
      </c>
      <c r="G30" s="249"/>
      <c r="H30" s="207"/>
      <c r="I30" s="210"/>
      <c r="J30" s="210"/>
      <c r="K30" s="191"/>
      <c r="L30" s="191"/>
      <c r="M30" s="191"/>
      <c r="N30" s="191"/>
      <c r="O30" s="128"/>
      <c r="P30" s="160"/>
      <c r="Q30" s="194"/>
      <c r="R30" s="209"/>
    </row>
    <row r="31" spans="1:18" ht="41.25" customHeight="1" thickBot="1" x14ac:dyDescent="0.35">
      <c r="A31" s="25" t="s">
        <v>766</v>
      </c>
      <c r="B31" s="27" t="s">
        <v>767</v>
      </c>
      <c r="C31" s="35" t="s">
        <v>759</v>
      </c>
      <c r="D31" s="35">
        <v>588</v>
      </c>
      <c r="E31" s="51"/>
      <c r="F31" s="247" t="s">
        <v>14</v>
      </c>
      <c r="G31" s="253"/>
      <c r="H31" s="207"/>
      <c r="I31" s="210"/>
      <c r="J31" s="210"/>
      <c r="K31" s="191"/>
      <c r="L31" s="191"/>
      <c r="M31" s="191"/>
      <c r="N31" s="191"/>
      <c r="O31" s="128"/>
      <c r="P31" s="160"/>
      <c r="Q31" s="194"/>
      <c r="R31" s="209"/>
    </row>
    <row r="32" spans="1:18" ht="24.6" customHeight="1" thickBot="1" x14ac:dyDescent="0.35">
      <c r="A32" s="25" t="s">
        <v>768</v>
      </c>
      <c r="B32" s="27" t="s">
        <v>769</v>
      </c>
      <c r="C32" s="35" t="s">
        <v>759</v>
      </c>
      <c r="D32" s="35">
        <v>140</v>
      </c>
      <c r="E32" s="51"/>
      <c r="F32" s="247" t="s">
        <v>14</v>
      </c>
      <c r="G32" s="253"/>
      <c r="H32" s="207"/>
      <c r="I32" s="210"/>
      <c r="J32" s="210"/>
      <c r="K32" s="191"/>
      <c r="L32" s="191"/>
      <c r="M32" s="191"/>
      <c r="N32" s="191"/>
      <c r="O32" s="128"/>
      <c r="P32" s="160"/>
      <c r="Q32" s="194"/>
      <c r="R32" s="209"/>
    </row>
    <row r="33" spans="1:18" ht="42" customHeight="1" thickBot="1" x14ac:dyDescent="0.35">
      <c r="A33" s="25" t="s">
        <v>770</v>
      </c>
      <c r="B33" s="27" t="s">
        <v>771</v>
      </c>
      <c r="C33" s="35" t="s">
        <v>759</v>
      </c>
      <c r="D33" s="35">
        <v>73</v>
      </c>
      <c r="E33" s="51"/>
      <c r="F33" s="247" t="s">
        <v>14</v>
      </c>
      <c r="G33" s="249"/>
      <c r="H33" s="207"/>
      <c r="I33" s="210"/>
      <c r="J33" s="210"/>
      <c r="K33" s="191"/>
      <c r="L33" s="191"/>
      <c r="M33" s="191"/>
      <c r="N33" s="191"/>
      <c r="O33" s="128"/>
      <c r="P33" s="160"/>
      <c r="Q33" s="194"/>
      <c r="R33" s="209"/>
    </row>
    <row r="34" spans="1:18" ht="62.4" customHeight="1" thickBot="1" x14ac:dyDescent="0.35">
      <c r="A34" s="25" t="s">
        <v>772</v>
      </c>
      <c r="B34" s="131" t="s">
        <v>773</v>
      </c>
      <c r="C34" s="35" t="s">
        <v>759</v>
      </c>
      <c r="D34" s="35">
        <v>87</v>
      </c>
      <c r="E34" s="51"/>
      <c r="F34" s="247" t="s">
        <v>14</v>
      </c>
      <c r="G34" s="249"/>
      <c r="H34" s="207"/>
      <c r="I34" s="210"/>
      <c r="J34" s="210"/>
      <c r="K34" s="191"/>
      <c r="L34" s="191"/>
      <c r="M34" s="191"/>
      <c r="N34" s="191"/>
      <c r="O34" s="128"/>
      <c r="P34" s="160"/>
      <c r="Q34" s="194"/>
      <c r="R34" s="209"/>
    </row>
    <row r="35" spans="1:18" ht="51.6" thickBot="1" x14ac:dyDescent="0.35">
      <c r="A35" s="25" t="s">
        <v>774</v>
      </c>
      <c r="B35" s="131" t="s">
        <v>775</v>
      </c>
      <c r="C35" s="35" t="s">
        <v>759</v>
      </c>
      <c r="D35" s="35">
        <v>17</v>
      </c>
      <c r="E35" s="51"/>
      <c r="F35" s="247" t="s">
        <v>14</v>
      </c>
      <c r="G35" s="249"/>
      <c r="H35" s="207"/>
      <c r="I35" s="210"/>
      <c r="J35" s="210"/>
      <c r="K35" s="191"/>
      <c r="L35" s="191"/>
      <c r="M35" s="191"/>
      <c r="N35" s="191"/>
      <c r="O35" s="128"/>
      <c r="P35" s="160"/>
      <c r="Q35" s="194"/>
      <c r="R35" s="209"/>
    </row>
    <row r="36" spans="1:18" ht="15.75" customHeight="1" thickBot="1" x14ac:dyDescent="0.35">
      <c r="A36" s="324" t="s">
        <v>776</v>
      </c>
      <c r="B36" s="324"/>
      <c r="C36" s="324"/>
      <c r="D36" s="324"/>
      <c r="E36" s="324"/>
      <c r="F36" s="213" t="s">
        <v>14</v>
      </c>
      <c r="G36" s="242"/>
    </row>
  </sheetData>
  <mergeCells count="8">
    <mergeCell ref="A36:E36"/>
    <mergeCell ref="A5:F5"/>
    <mergeCell ref="A6:F6"/>
    <mergeCell ref="A1:F1"/>
    <mergeCell ref="A2:F2"/>
    <mergeCell ref="A3:F3"/>
    <mergeCell ref="A26:F26"/>
    <mergeCell ref="A23:F23"/>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C19"/>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 min="3" max="3" width="13.109375" bestFit="1" customWidth="1"/>
  </cols>
  <sheetData>
    <row r="1" spans="1:2" ht="15.75" customHeight="1" x14ac:dyDescent="0.3">
      <c r="A1" s="309" t="s">
        <v>138</v>
      </c>
      <c r="B1" s="310"/>
    </row>
    <row r="2" spans="1:2" ht="15.6" x14ac:dyDescent="0.3">
      <c r="A2" s="307" t="s">
        <v>395</v>
      </c>
      <c r="B2" s="308"/>
    </row>
    <row r="3" spans="1:2" ht="15.6" x14ac:dyDescent="0.3">
      <c r="A3" s="307" t="s">
        <v>777</v>
      </c>
      <c r="B3" s="308"/>
    </row>
    <row r="4" spans="1:2" ht="16.2" thickBot="1" x14ac:dyDescent="0.35">
      <c r="A4" s="305" t="s">
        <v>135</v>
      </c>
      <c r="B4" s="306"/>
    </row>
    <row r="5" spans="1:2" ht="15" customHeight="1" thickBot="1" x14ac:dyDescent="0.35">
      <c r="A5" s="311" t="s">
        <v>718</v>
      </c>
      <c r="B5" s="312"/>
    </row>
    <row r="6" spans="1:2" x14ac:dyDescent="0.3">
      <c r="A6" s="54" t="s">
        <v>778</v>
      </c>
      <c r="B6" s="78" t="str">
        <f>'Series 1100'!F36</f>
        <v>€</v>
      </c>
    </row>
    <row r="7" spans="1:2" x14ac:dyDescent="0.3">
      <c r="A7" s="54"/>
      <c r="B7" s="114"/>
    </row>
    <row r="8" spans="1:2" x14ac:dyDescent="0.3">
      <c r="A8" s="68"/>
      <c r="B8" s="61"/>
    </row>
    <row r="9" spans="1:2" x14ac:dyDescent="0.3">
      <c r="A9" s="68"/>
      <c r="B9" s="61"/>
    </row>
    <row r="10" spans="1:2" x14ac:dyDescent="0.3">
      <c r="A10" s="68"/>
      <c r="B10" s="61"/>
    </row>
    <row r="11" spans="1:2" x14ac:dyDescent="0.3">
      <c r="A11" s="68"/>
      <c r="B11" s="61"/>
    </row>
    <row r="12" spans="1:2" x14ac:dyDescent="0.3">
      <c r="A12" s="68"/>
      <c r="B12" s="61"/>
    </row>
    <row r="13" spans="1:2" x14ac:dyDescent="0.3">
      <c r="A13" s="68"/>
      <c r="B13" s="61"/>
    </row>
    <row r="14" spans="1:2" x14ac:dyDescent="0.3">
      <c r="A14" s="68"/>
      <c r="B14" s="61"/>
    </row>
    <row r="15" spans="1:2" x14ac:dyDescent="0.3">
      <c r="A15" s="68"/>
      <c r="B15" s="61"/>
    </row>
    <row r="16" spans="1:2" x14ac:dyDescent="0.3">
      <c r="A16" s="68"/>
      <c r="B16" s="61"/>
    </row>
    <row r="17" spans="1:3" x14ac:dyDescent="0.3">
      <c r="A17" s="68"/>
      <c r="B17" s="61"/>
    </row>
    <row r="18" spans="1:3" ht="15" thickBot="1" x14ac:dyDescent="0.35">
      <c r="A18" s="73"/>
      <c r="B18" s="60"/>
    </row>
    <row r="19" spans="1:3" ht="21" thickBot="1" x14ac:dyDescent="0.35">
      <c r="A19" s="69" t="s">
        <v>779</v>
      </c>
      <c r="B19" s="77" t="str">
        <f>B6</f>
        <v>€</v>
      </c>
      <c r="C19" s="8"/>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sheetPr>
  <dimension ref="A1:B13"/>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138</v>
      </c>
      <c r="B1" s="310"/>
    </row>
    <row r="2" spans="1:2" ht="15.6" x14ac:dyDescent="0.3">
      <c r="A2" s="307" t="s">
        <v>395</v>
      </c>
      <c r="B2" s="308"/>
    </row>
    <row r="3" spans="1:2" ht="16.2" thickBot="1" x14ac:dyDescent="0.35">
      <c r="A3" s="305" t="s">
        <v>135</v>
      </c>
      <c r="B3" s="306"/>
    </row>
    <row r="4" spans="1:2" ht="15.75" customHeight="1" thickBot="1" x14ac:dyDescent="0.35">
      <c r="A4" s="75" t="s">
        <v>389</v>
      </c>
      <c r="B4" s="84"/>
    </row>
    <row r="5" spans="1:2" ht="32.25" customHeight="1" x14ac:dyDescent="0.3">
      <c r="A5" s="76" t="s">
        <v>780</v>
      </c>
      <c r="B5" s="113" t="str">
        <f>'Series 500 Summary'!B19</f>
        <v>€</v>
      </c>
    </row>
    <row r="6" spans="1:2" ht="32.25" customHeight="1" x14ac:dyDescent="0.3">
      <c r="A6" s="76" t="s">
        <v>781</v>
      </c>
      <c r="B6" s="88" t="str">
        <f>'Series 700 Summary'!B19</f>
        <v>€</v>
      </c>
    </row>
    <row r="7" spans="1:2" ht="32.25" customHeight="1" x14ac:dyDescent="0.3">
      <c r="A7" s="76" t="s">
        <v>782</v>
      </c>
      <c r="B7" s="88" t="str">
        <f>'Series 1100 Summary'!B19</f>
        <v>€</v>
      </c>
    </row>
    <row r="8" spans="1:2" ht="32.25" customHeight="1" x14ac:dyDescent="0.3">
      <c r="A8" s="76"/>
      <c r="B8" s="67"/>
    </row>
    <row r="9" spans="1:2" ht="32.25" customHeight="1" x14ac:dyDescent="0.3">
      <c r="A9" s="76"/>
      <c r="B9" s="67"/>
    </row>
    <row r="10" spans="1:2" ht="32.25" customHeight="1" x14ac:dyDescent="0.3">
      <c r="A10" s="76"/>
      <c r="B10" s="67"/>
    </row>
    <row r="11" spans="1:2" ht="32.25" customHeight="1" x14ac:dyDescent="0.3">
      <c r="A11" s="76"/>
      <c r="B11" s="67"/>
    </row>
    <row r="12" spans="1:2" ht="32.25" customHeight="1" thickBot="1" x14ac:dyDescent="0.35">
      <c r="A12" s="76"/>
      <c r="B12" s="67"/>
    </row>
    <row r="13" spans="1:2" ht="31.5" customHeight="1" thickBot="1" x14ac:dyDescent="0.35">
      <c r="A13" s="75" t="s">
        <v>783</v>
      </c>
      <c r="B13" s="57"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R79"/>
  <sheetViews>
    <sheetView view="pageBreakPreview" topLeftCell="A70" zoomScale="70" zoomScaleNormal="100" zoomScaleSheetLayoutView="70" workbookViewId="0">
      <selection activeCell="M17" sqref="M17"/>
    </sheetView>
  </sheetViews>
  <sheetFormatPr defaultColWidth="9.109375" defaultRowHeight="31.95" customHeight="1" x14ac:dyDescent="0.3"/>
  <cols>
    <col min="1" max="1" width="12.5546875" style="13" customWidth="1"/>
    <col min="2" max="2" width="70.5546875" style="12" customWidth="1"/>
    <col min="3" max="5" width="9.109375" style="12"/>
    <col min="6" max="6" width="10.44140625" style="12" bestFit="1" customWidth="1"/>
    <col min="7" max="7" width="54.33203125" style="31" customWidth="1"/>
    <col min="8" max="8" width="7.44140625" style="12" bestFit="1" customWidth="1"/>
    <col min="9" max="10" width="9.109375" style="12" bestFit="1" customWidth="1"/>
    <col min="11" max="11" width="9.6640625" style="12" bestFit="1" customWidth="1"/>
    <col min="12" max="13" width="12.109375" style="12" bestFit="1" customWidth="1"/>
    <col min="14" max="14" width="11.88671875" style="12" bestFit="1" customWidth="1"/>
    <col min="15" max="16384" width="9.109375" style="12"/>
  </cols>
  <sheetData>
    <row r="1" spans="1:18" ht="15.6" x14ac:dyDescent="0.3">
      <c r="A1" s="317" t="s">
        <v>138</v>
      </c>
      <c r="B1" s="317"/>
      <c r="C1" s="317"/>
      <c r="D1" s="317"/>
      <c r="E1" s="317"/>
      <c r="F1" s="317"/>
    </row>
    <row r="2" spans="1:18" ht="15.6" x14ac:dyDescent="0.3">
      <c r="A2" s="317" t="s">
        <v>784</v>
      </c>
      <c r="B2" s="317"/>
      <c r="C2" s="317"/>
      <c r="D2" s="317"/>
      <c r="E2" s="317"/>
      <c r="F2" s="317"/>
    </row>
    <row r="3" spans="1:18" ht="16.2" thickBot="1" x14ac:dyDescent="0.35">
      <c r="A3" s="318" t="s">
        <v>785</v>
      </c>
      <c r="B3" s="318"/>
      <c r="C3" s="318"/>
      <c r="D3" s="318"/>
      <c r="E3" s="318"/>
      <c r="F3" s="318"/>
    </row>
    <row r="4" spans="1:18" customFormat="1" ht="15" thickBot="1" x14ac:dyDescent="0.35">
      <c r="A4" s="37" t="s">
        <v>3</v>
      </c>
      <c r="B4" s="37" t="s">
        <v>4</v>
      </c>
      <c r="C4" s="38" t="s">
        <v>5</v>
      </c>
      <c r="D4" s="38" t="s">
        <v>6</v>
      </c>
      <c r="E4" s="38" t="s">
        <v>7</v>
      </c>
      <c r="F4" s="243" t="s">
        <v>8</v>
      </c>
      <c r="G4" s="244"/>
      <c r="K4" s="12"/>
      <c r="L4" s="12"/>
      <c r="M4" s="12"/>
      <c r="N4" s="12"/>
      <c r="O4" s="12"/>
      <c r="P4" s="12"/>
    </row>
    <row r="5" spans="1:18" ht="15" thickBot="1" x14ac:dyDescent="0.35">
      <c r="A5" s="300" t="s">
        <v>786</v>
      </c>
      <c r="B5" s="300"/>
      <c r="C5" s="300"/>
      <c r="D5" s="300"/>
      <c r="E5" s="300"/>
      <c r="F5" s="300"/>
      <c r="H5" s="187"/>
      <c r="I5" s="188"/>
      <c r="J5" s="188"/>
      <c r="K5" s="188"/>
      <c r="L5" s="188"/>
      <c r="M5" s="188"/>
      <c r="N5" s="188"/>
      <c r="O5" s="188"/>
      <c r="P5" s="188"/>
      <c r="Q5" s="187"/>
    </row>
    <row r="6" spans="1:18" ht="21" thickBot="1" x14ac:dyDescent="0.35">
      <c r="A6" s="149" t="s">
        <v>787</v>
      </c>
      <c r="B6" s="27" t="s">
        <v>788</v>
      </c>
      <c r="C6" s="25" t="s">
        <v>337</v>
      </c>
      <c r="D6" s="25">
        <v>5</v>
      </c>
      <c r="E6" s="97"/>
      <c r="F6" s="181" t="s">
        <v>14</v>
      </c>
      <c r="H6" s="218"/>
      <c r="I6" s="210"/>
      <c r="J6" s="210"/>
      <c r="K6" s="191"/>
      <c r="L6" s="191"/>
      <c r="M6" s="191"/>
      <c r="N6" s="191"/>
      <c r="O6" s="128"/>
      <c r="P6" s="160"/>
      <c r="Q6" s="189"/>
      <c r="R6" s="209"/>
    </row>
    <row r="7" spans="1:18" ht="21" thickBot="1" x14ac:dyDescent="0.35">
      <c r="A7" s="149" t="s">
        <v>789</v>
      </c>
      <c r="B7" s="27" t="s">
        <v>790</v>
      </c>
      <c r="C7" s="25" t="s">
        <v>337</v>
      </c>
      <c r="D7" s="25">
        <v>4</v>
      </c>
      <c r="E7" s="97"/>
      <c r="F7" s="181" t="s">
        <v>14</v>
      </c>
      <c r="H7" s="218"/>
      <c r="I7" s="210"/>
      <c r="J7" s="210"/>
      <c r="K7" s="191"/>
      <c r="L7" s="191"/>
      <c r="M7" s="191"/>
      <c r="N7" s="191"/>
      <c r="O7" s="128"/>
      <c r="P7" s="160"/>
      <c r="Q7" s="189"/>
      <c r="R7" s="209"/>
    </row>
    <row r="8" spans="1:18" ht="21" thickBot="1" x14ac:dyDescent="0.35">
      <c r="A8" s="149" t="s">
        <v>791</v>
      </c>
      <c r="B8" s="27" t="s">
        <v>792</v>
      </c>
      <c r="C8" s="25" t="s">
        <v>337</v>
      </c>
      <c r="D8" s="25">
        <v>5</v>
      </c>
      <c r="E8" s="97"/>
      <c r="F8" s="181" t="s">
        <v>14</v>
      </c>
      <c r="H8" s="218"/>
      <c r="I8" s="210"/>
      <c r="J8" s="210"/>
      <c r="K8" s="191"/>
      <c r="L8" s="191"/>
      <c r="M8" s="191"/>
      <c r="N8" s="191"/>
      <c r="O8" s="128"/>
      <c r="P8" s="160"/>
      <c r="Q8" s="189"/>
      <c r="R8" s="209"/>
    </row>
    <row r="9" spans="1:18" ht="21" thickBot="1" x14ac:dyDescent="0.35">
      <c r="A9" s="149" t="s">
        <v>793</v>
      </c>
      <c r="B9" s="27" t="s">
        <v>794</v>
      </c>
      <c r="C9" s="25" t="s">
        <v>337</v>
      </c>
      <c r="D9" s="25">
        <v>2</v>
      </c>
      <c r="E9" s="97"/>
      <c r="F9" s="181" t="s">
        <v>14</v>
      </c>
      <c r="G9" s="254"/>
      <c r="H9" s="218"/>
      <c r="I9" s="210"/>
      <c r="J9" s="210"/>
      <c r="K9" s="191"/>
      <c r="L9" s="191"/>
      <c r="M9" s="191"/>
      <c r="N9" s="191"/>
      <c r="O9" s="128"/>
      <c r="P9" s="160"/>
      <c r="Q9" s="189"/>
      <c r="R9" s="209"/>
    </row>
    <row r="10" spans="1:18" ht="21" thickBot="1" x14ac:dyDescent="0.35">
      <c r="A10" s="149" t="s">
        <v>795</v>
      </c>
      <c r="B10" s="27" t="s">
        <v>796</v>
      </c>
      <c r="C10" s="25" t="s">
        <v>337</v>
      </c>
      <c r="D10" s="25">
        <v>14</v>
      </c>
      <c r="E10" s="97"/>
      <c r="F10" s="181" t="s">
        <v>14</v>
      </c>
      <c r="H10" s="218"/>
      <c r="I10" s="210"/>
      <c r="J10" s="210"/>
      <c r="K10" s="191"/>
      <c r="L10" s="191"/>
      <c r="M10" s="191"/>
      <c r="N10" s="191"/>
      <c r="O10" s="128"/>
      <c r="P10" s="160"/>
      <c r="Q10" s="189"/>
      <c r="R10" s="209"/>
    </row>
    <row r="11" spans="1:18" ht="21" thickBot="1" x14ac:dyDescent="0.35">
      <c r="A11" s="149" t="s">
        <v>797</v>
      </c>
      <c r="B11" s="27" t="s">
        <v>798</v>
      </c>
      <c r="C11" s="25" t="s">
        <v>337</v>
      </c>
      <c r="D11" s="25">
        <v>1</v>
      </c>
      <c r="E11" s="97"/>
      <c r="F11" s="181" t="s">
        <v>14</v>
      </c>
      <c r="H11" s="218"/>
      <c r="I11" s="210"/>
      <c r="J11" s="210"/>
      <c r="K11" s="191"/>
      <c r="L11" s="191"/>
      <c r="M11" s="191"/>
      <c r="N11" s="191"/>
      <c r="O11" s="128"/>
      <c r="P11" s="160"/>
      <c r="Q11" s="189"/>
      <c r="R11" s="209"/>
    </row>
    <row r="12" spans="1:18" ht="31.95" customHeight="1" thickBot="1" x14ac:dyDescent="0.35">
      <c r="A12" s="149" t="s">
        <v>799</v>
      </c>
      <c r="B12" s="27" t="s">
        <v>800</v>
      </c>
      <c r="C12" s="25" t="s">
        <v>337</v>
      </c>
      <c r="D12" s="25">
        <v>1</v>
      </c>
      <c r="E12" s="97"/>
      <c r="F12" s="181" t="s">
        <v>14</v>
      </c>
      <c r="H12" s="255"/>
      <c r="I12" s="256"/>
      <c r="J12" s="256"/>
      <c r="K12" s="191"/>
      <c r="L12" s="191"/>
      <c r="M12" s="191"/>
      <c r="N12" s="191"/>
      <c r="O12" s="128"/>
      <c r="P12" s="160"/>
      <c r="Q12" s="189"/>
      <c r="R12" s="209"/>
    </row>
    <row r="13" spans="1:18" ht="31.95" customHeight="1" thickBot="1" x14ac:dyDescent="0.35">
      <c r="A13" s="149" t="s">
        <v>801</v>
      </c>
      <c r="B13" s="27" t="s">
        <v>802</v>
      </c>
      <c r="C13" s="25" t="s">
        <v>337</v>
      </c>
      <c r="D13" s="25">
        <v>1</v>
      </c>
      <c r="E13" s="97"/>
      <c r="F13" s="181" t="s">
        <v>14</v>
      </c>
      <c r="H13" s="255"/>
      <c r="I13" s="256"/>
      <c r="J13" s="256"/>
      <c r="K13" s="191"/>
      <c r="L13" s="191"/>
      <c r="M13" s="191"/>
      <c r="N13" s="191"/>
      <c r="O13" s="128"/>
      <c r="P13" s="160"/>
      <c r="Q13" s="189"/>
      <c r="R13" s="209"/>
    </row>
    <row r="14" spans="1:18" ht="21" thickBot="1" x14ac:dyDescent="0.35">
      <c r="A14" s="149" t="s">
        <v>803</v>
      </c>
      <c r="B14" s="27" t="s">
        <v>804</v>
      </c>
      <c r="C14" s="25" t="s">
        <v>337</v>
      </c>
      <c r="D14" s="25">
        <v>2</v>
      </c>
      <c r="E14" s="97"/>
      <c r="F14" s="181" t="s">
        <v>14</v>
      </c>
      <c r="H14" s="218"/>
      <c r="I14" s="210"/>
      <c r="J14" s="210"/>
      <c r="K14" s="191"/>
      <c r="L14" s="191"/>
      <c r="M14" s="191"/>
      <c r="N14" s="191"/>
      <c r="O14" s="128"/>
      <c r="P14" s="160"/>
      <c r="Q14" s="189"/>
      <c r="R14" s="209"/>
    </row>
    <row r="15" spans="1:18" ht="21" thickBot="1" x14ac:dyDescent="0.35">
      <c r="A15" s="149" t="s">
        <v>805</v>
      </c>
      <c r="B15" s="27" t="s">
        <v>806</v>
      </c>
      <c r="C15" s="25" t="s">
        <v>337</v>
      </c>
      <c r="D15" s="25">
        <v>2</v>
      </c>
      <c r="E15" s="97"/>
      <c r="F15" s="181" t="s">
        <v>14</v>
      </c>
      <c r="H15" s="218"/>
      <c r="I15" s="210"/>
      <c r="J15" s="210"/>
      <c r="K15" s="191"/>
      <c r="L15" s="191"/>
      <c r="M15" s="191"/>
      <c r="N15" s="191"/>
      <c r="O15" s="128"/>
      <c r="P15" s="160"/>
      <c r="Q15" s="189"/>
      <c r="R15" s="209"/>
    </row>
    <row r="16" spans="1:18" ht="21" thickBot="1" x14ac:dyDescent="0.35">
      <c r="A16" s="149" t="s">
        <v>807</v>
      </c>
      <c r="B16" s="27" t="s">
        <v>808</v>
      </c>
      <c r="C16" s="25" t="s">
        <v>337</v>
      </c>
      <c r="D16" s="25">
        <v>2</v>
      </c>
      <c r="E16" s="97"/>
      <c r="F16" s="181" t="s">
        <v>14</v>
      </c>
      <c r="H16" s="218"/>
      <c r="I16" s="210"/>
      <c r="J16" s="210"/>
      <c r="K16" s="191"/>
      <c r="L16" s="191"/>
      <c r="M16" s="191"/>
      <c r="N16" s="191"/>
      <c r="O16" s="128"/>
      <c r="P16" s="160"/>
      <c r="Q16" s="189"/>
      <c r="R16" s="209"/>
    </row>
    <row r="17" spans="1:18" ht="21" thickBot="1" x14ac:dyDescent="0.35">
      <c r="A17" s="149" t="s">
        <v>809</v>
      </c>
      <c r="B17" s="27" t="s">
        <v>810</v>
      </c>
      <c r="C17" s="25" t="s">
        <v>337</v>
      </c>
      <c r="D17" s="25">
        <v>2</v>
      </c>
      <c r="E17" s="97"/>
      <c r="F17" s="181" t="s">
        <v>14</v>
      </c>
      <c r="H17" s="218"/>
      <c r="I17" s="210"/>
      <c r="J17" s="210"/>
      <c r="K17" s="191"/>
      <c r="L17" s="191"/>
      <c r="M17" s="191"/>
      <c r="N17" s="191"/>
      <c r="O17" s="128"/>
      <c r="P17" s="160"/>
      <c r="Q17" s="189"/>
      <c r="R17" s="209"/>
    </row>
    <row r="18" spans="1:18" ht="21" thickBot="1" x14ac:dyDescent="0.35">
      <c r="A18" s="149" t="s">
        <v>811</v>
      </c>
      <c r="B18" s="27" t="s">
        <v>812</v>
      </c>
      <c r="C18" s="25" t="s">
        <v>337</v>
      </c>
      <c r="D18" s="25">
        <v>1</v>
      </c>
      <c r="E18" s="97"/>
      <c r="F18" s="181" t="s">
        <v>14</v>
      </c>
      <c r="H18" s="218"/>
      <c r="I18" s="210"/>
      <c r="J18" s="210"/>
      <c r="K18" s="191"/>
      <c r="L18" s="191"/>
      <c r="M18" s="191"/>
      <c r="N18" s="191"/>
      <c r="O18" s="128"/>
      <c r="P18" s="160"/>
      <c r="Q18" s="189"/>
      <c r="R18" s="209"/>
    </row>
    <row r="19" spans="1:18" ht="21" thickBot="1" x14ac:dyDescent="0.35">
      <c r="A19" s="149" t="s">
        <v>813</v>
      </c>
      <c r="B19" s="27" t="s">
        <v>814</v>
      </c>
      <c r="C19" s="25" t="s">
        <v>337</v>
      </c>
      <c r="D19" s="25">
        <v>1</v>
      </c>
      <c r="E19" s="97"/>
      <c r="F19" s="181" t="s">
        <v>14</v>
      </c>
      <c r="H19" s="218"/>
      <c r="I19" s="210"/>
      <c r="J19" s="210"/>
      <c r="K19" s="191"/>
      <c r="L19" s="191"/>
      <c r="M19" s="191"/>
      <c r="N19" s="191"/>
      <c r="O19" s="128"/>
      <c r="P19" s="160"/>
      <c r="Q19" s="189"/>
      <c r="R19" s="209"/>
    </row>
    <row r="20" spans="1:18" ht="21" thickBot="1" x14ac:dyDescent="0.35">
      <c r="A20" s="149" t="s">
        <v>815</v>
      </c>
      <c r="B20" s="27" t="s">
        <v>816</v>
      </c>
      <c r="C20" s="25" t="s">
        <v>337</v>
      </c>
      <c r="D20" s="25">
        <v>2</v>
      </c>
      <c r="E20" s="97"/>
      <c r="F20" s="181" t="s">
        <v>14</v>
      </c>
      <c r="H20" s="218"/>
      <c r="I20" s="210"/>
      <c r="J20" s="210"/>
      <c r="K20" s="191"/>
      <c r="L20" s="191"/>
      <c r="M20" s="191"/>
      <c r="N20" s="191"/>
      <c r="O20" s="128"/>
      <c r="P20" s="160"/>
      <c r="Q20" s="189"/>
      <c r="R20" s="209"/>
    </row>
    <row r="21" spans="1:18" ht="21" thickBot="1" x14ac:dyDescent="0.35">
      <c r="A21" s="149" t="s">
        <v>817</v>
      </c>
      <c r="B21" s="27" t="s">
        <v>818</v>
      </c>
      <c r="C21" s="25" t="s">
        <v>337</v>
      </c>
      <c r="D21" s="25">
        <v>1</v>
      </c>
      <c r="E21" s="97"/>
      <c r="F21" s="181" t="s">
        <v>14</v>
      </c>
      <c r="H21" s="255"/>
      <c r="I21" s="256"/>
      <c r="J21" s="256"/>
      <c r="K21" s="191"/>
      <c r="L21" s="191"/>
      <c r="M21" s="191"/>
      <c r="N21" s="191"/>
      <c r="O21" s="128"/>
      <c r="P21" s="160"/>
      <c r="Q21" s="189"/>
      <c r="R21" s="209"/>
    </row>
    <row r="22" spans="1:18" ht="21" thickBot="1" x14ac:dyDescent="0.35">
      <c r="A22" s="149" t="s">
        <v>819</v>
      </c>
      <c r="B22" s="27" t="s">
        <v>820</v>
      </c>
      <c r="C22" s="25" t="s">
        <v>337</v>
      </c>
      <c r="D22" s="25">
        <v>1</v>
      </c>
      <c r="E22" s="97"/>
      <c r="F22" s="181" t="s">
        <v>14</v>
      </c>
      <c r="H22" s="255"/>
      <c r="I22" s="256"/>
      <c r="J22" s="256"/>
      <c r="K22" s="191"/>
      <c r="L22" s="191"/>
      <c r="M22" s="191"/>
      <c r="N22" s="191"/>
      <c r="O22" s="128"/>
      <c r="P22" s="160"/>
      <c r="Q22" s="189"/>
      <c r="R22" s="209"/>
    </row>
    <row r="23" spans="1:18" ht="21" thickBot="1" x14ac:dyDescent="0.35">
      <c r="A23" s="149" t="s">
        <v>821</v>
      </c>
      <c r="B23" s="27" t="s">
        <v>822</v>
      </c>
      <c r="C23" s="25" t="s">
        <v>337</v>
      </c>
      <c r="D23" s="25">
        <v>2</v>
      </c>
      <c r="E23" s="97"/>
      <c r="F23" s="181" t="s">
        <v>14</v>
      </c>
      <c r="H23" s="218"/>
      <c r="I23" s="210"/>
      <c r="J23" s="210"/>
      <c r="K23" s="191"/>
      <c r="L23" s="191"/>
      <c r="M23" s="191"/>
      <c r="N23" s="191"/>
      <c r="O23" s="128"/>
      <c r="P23" s="160"/>
      <c r="Q23" s="189"/>
      <c r="R23" s="209"/>
    </row>
    <row r="24" spans="1:18" ht="31.95" customHeight="1" thickBot="1" x14ac:dyDescent="0.35">
      <c r="A24" s="149" t="s">
        <v>823</v>
      </c>
      <c r="B24" s="27" t="s">
        <v>824</v>
      </c>
      <c r="C24" s="25" t="s">
        <v>337</v>
      </c>
      <c r="D24" s="25">
        <v>1</v>
      </c>
      <c r="E24" s="97"/>
      <c r="F24" s="181" t="s">
        <v>14</v>
      </c>
      <c r="H24" s="255"/>
      <c r="I24" s="256"/>
      <c r="J24" s="256"/>
      <c r="K24" s="191"/>
      <c r="L24" s="191"/>
      <c r="M24" s="191"/>
      <c r="N24" s="191"/>
      <c r="O24" s="128"/>
      <c r="P24" s="160"/>
      <c r="Q24" s="189"/>
      <c r="R24" s="209"/>
    </row>
    <row r="25" spans="1:18" ht="31.95" customHeight="1" thickBot="1" x14ac:dyDescent="0.35">
      <c r="A25" s="149" t="s">
        <v>825</v>
      </c>
      <c r="B25" s="27" t="s">
        <v>826</v>
      </c>
      <c r="C25" s="25" t="s">
        <v>337</v>
      </c>
      <c r="D25" s="25">
        <v>1</v>
      </c>
      <c r="E25" s="97"/>
      <c r="F25" s="181" t="s">
        <v>14</v>
      </c>
      <c r="H25" s="255"/>
      <c r="I25" s="256"/>
      <c r="J25" s="256"/>
      <c r="K25" s="191"/>
      <c r="L25" s="191"/>
      <c r="M25" s="191"/>
      <c r="N25" s="191"/>
      <c r="O25" s="128"/>
      <c r="P25" s="160"/>
      <c r="Q25" s="189"/>
      <c r="R25" s="209"/>
    </row>
    <row r="26" spans="1:18" ht="31.95" customHeight="1" thickBot="1" x14ac:dyDescent="0.35">
      <c r="A26" s="149" t="s">
        <v>827</v>
      </c>
      <c r="B26" s="27" t="s">
        <v>828</v>
      </c>
      <c r="C26" s="25" t="s">
        <v>337</v>
      </c>
      <c r="D26" s="25">
        <v>2</v>
      </c>
      <c r="E26" s="97"/>
      <c r="F26" s="181" t="s">
        <v>14</v>
      </c>
      <c r="H26" s="218"/>
      <c r="I26" s="210"/>
      <c r="J26" s="210"/>
      <c r="K26" s="191"/>
      <c r="L26" s="191"/>
      <c r="M26" s="191"/>
      <c r="N26" s="191"/>
      <c r="O26" s="128"/>
      <c r="P26" s="160"/>
      <c r="Q26" s="189"/>
      <c r="R26" s="209"/>
    </row>
    <row r="27" spans="1:18" ht="31.95" customHeight="1" thickBot="1" x14ac:dyDescent="0.35">
      <c r="A27" s="149" t="s">
        <v>829</v>
      </c>
      <c r="B27" s="27" t="s">
        <v>830</v>
      </c>
      <c r="C27" s="25" t="s">
        <v>337</v>
      </c>
      <c r="D27" s="25">
        <v>1</v>
      </c>
      <c r="E27" s="97"/>
      <c r="F27" s="181" t="s">
        <v>14</v>
      </c>
      <c r="H27" s="207"/>
      <c r="I27" s="210"/>
      <c r="J27" s="210"/>
      <c r="K27" s="191"/>
      <c r="L27" s="191"/>
      <c r="M27" s="191"/>
      <c r="N27" s="191"/>
      <c r="O27" s="128"/>
      <c r="P27" s="160"/>
      <c r="Q27" s="189"/>
      <c r="R27" s="209"/>
    </row>
    <row r="28" spans="1:18" ht="21" thickBot="1" x14ac:dyDescent="0.35">
      <c r="A28" s="149" t="s">
        <v>831</v>
      </c>
      <c r="B28" s="27" t="s">
        <v>832</v>
      </c>
      <c r="C28" s="25" t="s">
        <v>337</v>
      </c>
      <c r="D28" s="25">
        <v>1</v>
      </c>
      <c r="E28" s="97"/>
      <c r="F28" s="181" t="s">
        <v>14</v>
      </c>
      <c r="H28" s="207"/>
      <c r="I28" s="210"/>
      <c r="J28" s="210"/>
      <c r="K28" s="191"/>
      <c r="L28" s="191"/>
      <c r="M28" s="191"/>
      <c r="N28" s="191"/>
      <c r="O28" s="128"/>
      <c r="P28" s="160"/>
      <c r="Q28" s="189"/>
      <c r="R28" s="209"/>
    </row>
    <row r="29" spans="1:18" ht="21" thickBot="1" x14ac:dyDescent="0.35">
      <c r="A29" s="149" t="s">
        <v>833</v>
      </c>
      <c r="B29" s="27" t="s">
        <v>834</v>
      </c>
      <c r="C29" s="25" t="s">
        <v>337</v>
      </c>
      <c r="D29" s="25">
        <v>1</v>
      </c>
      <c r="E29" s="97"/>
      <c r="F29" s="181" t="s">
        <v>14</v>
      </c>
      <c r="H29" s="207"/>
      <c r="I29" s="210"/>
      <c r="J29" s="210"/>
      <c r="K29" s="191"/>
      <c r="L29" s="191"/>
      <c r="M29" s="191"/>
      <c r="N29" s="191"/>
      <c r="O29" s="128"/>
      <c r="P29" s="160"/>
      <c r="Q29" s="189"/>
      <c r="R29" s="209"/>
    </row>
    <row r="30" spans="1:18" ht="21" thickBot="1" x14ac:dyDescent="0.35">
      <c r="A30" s="149" t="s">
        <v>835</v>
      </c>
      <c r="B30" s="27" t="s">
        <v>836</v>
      </c>
      <c r="C30" s="25" t="s">
        <v>337</v>
      </c>
      <c r="D30" s="25">
        <v>1</v>
      </c>
      <c r="E30" s="97"/>
      <c r="F30" s="181" t="s">
        <v>14</v>
      </c>
      <c r="H30" s="207"/>
      <c r="I30" s="210"/>
      <c r="J30" s="210"/>
      <c r="K30" s="191"/>
      <c r="L30" s="191"/>
      <c r="M30" s="191"/>
      <c r="N30" s="191"/>
      <c r="O30" s="128"/>
      <c r="P30" s="160"/>
      <c r="Q30" s="189"/>
      <c r="R30" s="209"/>
    </row>
    <row r="31" spans="1:18" ht="31.2" thickBot="1" x14ac:dyDescent="0.35">
      <c r="A31" s="149" t="s">
        <v>837</v>
      </c>
      <c r="B31" s="27" t="s">
        <v>838</v>
      </c>
      <c r="C31" s="25" t="s">
        <v>337</v>
      </c>
      <c r="D31" s="25">
        <v>1</v>
      </c>
      <c r="E31" s="97"/>
      <c r="F31" s="181" t="s">
        <v>14</v>
      </c>
      <c r="H31" s="207"/>
      <c r="I31" s="210"/>
      <c r="J31" s="210"/>
      <c r="K31" s="191"/>
      <c r="L31" s="191"/>
      <c r="M31" s="191"/>
      <c r="N31" s="191"/>
      <c r="O31" s="128"/>
      <c r="P31" s="160"/>
      <c r="Q31" s="189"/>
      <c r="R31" s="209"/>
    </row>
    <row r="32" spans="1:18" ht="31.2" thickBot="1" x14ac:dyDescent="0.35">
      <c r="A32" s="149" t="s">
        <v>839</v>
      </c>
      <c r="B32" s="27" t="s">
        <v>840</v>
      </c>
      <c r="C32" s="25" t="s">
        <v>337</v>
      </c>
      <c r="D32" s="25">
        <v>1</v>
      </c>
      <c r="E32" s="97"/>
      <c r="F32" s="181" t="s">
        <v>14</v>
      </c>
      <c r="H32" s="207"/>
      <c r="I32" s="210"/>
      <c r="J32" s="210"/>
      <c r="K32" s="191"/>
      <c r="L32" s="191"/>
      <c r="M32" s="191"/>
      <c r="N32" s="191"/>
      <c r="O32" s="128"/>
      <c r="P32" s="160"/>
      <c r="Q32" s="189"/>
      <c r="R32" s="209"/>
    </row>
    <row r="33" spans="1:18" ht="31.2" thickBot="1" x14ac:dyDescent="0.35">
      <c r="A33" s="149" t="s">
        <v>841</v>
      </c>
      <c r="B33" s="27" t="s">
        <v>842</v>
      </c>
      <c r="C33" s="25" t="s">
        <v>337</v>
      </c>
      <c r="D33" s="25">
        <v>1</v>
      </c>
      <c r="E33" s="97"/>
      <c r="F33" s="181" t="s">
        <v>14</v>
      </c>
      <c r="H33" s="207"/>
      <c r="I33" s="210"/>
      <c r="J33" s="210"/>
      <c r="K33" s="191"/>
      <c r="L33" s="191"/>
      <c r="M33" s="191"/>
      <c r="N33" s="191"/>
      <c r="O33" s="128"/>
      <c r="P33" s="160"/>
      <c r="Q33" s="189"/>
      <c r="R33" s="209"/>
    </row>
    <row r="34" spans="1:18" ht="31.2" thickBot="1" x14ac:dyDescent="0.35">
      <c r="A34" s="149" t="s">
        <v>843</v>
      </c>
      <c r="B34" s="27" t="s">
        <v>844</v>
      </c>
      <c r="C34" s="25" t="s">
        <v>337</v>
      </c>
      <c r="D34" s="25">
        <v>1</v>
      </c>
      <c r="E34" s="97"/>
      <c r="F34" s="181" t="s">
        <v>14</v>
      </c>
      <c r="H34" s="218"/>
      <c r="I34" s="210"/>
      <c r="J34" s="210"/>
      <c r="K34" s="191"/>
      <c r="L34" s="191"/>
      <c r="M34" s="191"/>
      <c r="N34" s="191"/>
      <c r="O34" s="128"/>
      <c r="P34" s="160"/>
      <c r="Q34" s="189"/>
      <c r="R34" s="209"/>
    </row>
    <row r="35" spans="1:18" ht="31.2" thickBot="1" x14ac:dyDescent="0.35">
      <c r="A35" s="149" t="s">
        <v>845</v>
      </c>
      <c r="B35" s="27" t="s">
        <v>846</v>
      </c>
      <c r="C35" s="25" t="s">
        <v>337</v>
      </c>
      <c r="D35" s="25">
        <v>1</v>
      </c>
      <c r="E35" s="97"/>
      <c r="F35" s="181" t="s">
        <v>14</v>
      </c>
      <c r="H35" s="218"/>
      <c r="I35" s="210"/>
      <c r="J35" s="210"/>
      <c r="K35" s="191"/>
      <c r="L35" s="191"/>
      <c r="M35" s="191"/>
      <c r="N35" s="191"/>
      <c r="O35" s="128"/>
      <c r="P35" s="160"/>
      <c r="Q35" s="189"/>
      <c r="R35" s="209"/>
    </row>
    <row r="36" spans="1:18" ht="31.2" thickBot="1" x14ac:dyDescent="0.35">
      <c r="A36" s="149" t="s">
        <v>847</v>
      </c>
      <c r="B36" s="27" t="s">
        <v>848</v>
      </c>
      <c r="C36" s="25" t="s">
        <v>337</v>
      </c>
      <c r="D36" s="25">
        <v>1</v>
      </c>
      <c r="E36" s="97"/>
      <c r="F36" s="181" t="s">
        <v>14</v>
      </c>
      <c r="H36" s="207"/>
      <c r="I36" s="210"/>
      <c r="J36" s="210"/>
      <c r="K36" s="191"/>
      <c r="L36" s="191"/>
      <c r="M36" s="191"/>
      <c r="N36" s="191"/>
      <c r="O36" s="128"/>
      <c r="P36" s="160"/>
      <c r="Q36" s="189"/>
      <c r="R36" s="209"/>
    </row>
    <row r="37" spans="1:18" ht="31.2" thickBot="1" x14ac:dyDescent="0.35">
      <c r="A37" s="149" t="s">
        <v>849</v>
      </c>
      <c r="B37" s="27" t="s">
        <v>850</v>
      </c>
      <c r="C37" s="25" t="s">
        <v>337</v>
      </c>
      <c r="D37" s="25">
        <v>1</v>
      </c>
      <c r="E37" s="97"/>
      <c r="F37" s="181" t="s">
        <v>14</v>
      </c>
      <c r="H37" s="218"/>
      <c r="I37" s="210"/>
      <c r="J37" s="210"/>
      <c r="K37" s="191"/>
      <c r="L37" s="191"/>
      <c r="M37" s="191"/>
      <c r="N37" s="191"/>
      <c r="O37" s="128"/>
      <c r="P37" s="160"/>
      <c r="Q37" s="189"/>
      <c r="R37" s="209"/>
    </row>
    <row r="38" spans="1:18" ht="31.2" thickBot="1" x14ac:dyDescent="0.35">
      <c r="A38" s="149" t="s">
        <v>851</v>
      </c>
      <c r="B38" s="27" t="s">
        <v>852</v>
      </c>
      <c r="C38" s="25" t="s">
        <v>337</v>
      </c>
      <c r="D38" s="25">
        <v>1</v>
      </c>
      <c r="E38" s="97"/>
      <c r="F38" s="181" t="s">
        <v>14</v>
      </c>
      <c r="H38" s="218"/>
      <c r="I38" s="210"/>
      <c r="J38" s="210"/>
      <c r="K38" s="191"/>
      <c r="L38" s="191"/>
      <c r="M38" s="191"/>
      <c r="N38" s="191"/>
      <c r="O38" s="128"/>
      <c r="P38" s="160"/>
      <c r="Q38" s="189"/>
      <c r="R38" s="209"/>
    </row>
    <row r="39" spans="1:18" ht="31.2" thickBot="1" x14ac:dyDescent="0.35">
      <c r="A39" s="149" t="s">
        <v>853</v>
      </c>
      <c r="B39" s="27" t="s">
        <v>854</v>
      </c>
      <c r="C39" s="25" t="s">
        <v>337</v>
      </c>
      <c r="D39" s="25">
        <v>1</v>
      </c>
      <c r="E39" s="97"/>
      <c r="F39" s="181" t="s">
        <v>14</v>
      </c>
      <c r="H39" s="207"/>
      <c r="I39" s="210"/>
      <c r="J39" s="210"/>
      <c r="K39" s="191"/>
      <c r="L39" s="191"/>
      <c r="M39" s="191"/>
      <c r="N39" s="191"/>
      <c r="O39" s="128"/>
      <c r="P39" s="160"/>
      <c r="Q39" s="189"/>
      <c r="R39" s="209"/>
    </row>
    <row r="40" spans="1:18" ht="31.2" thickBot="1" x14ac:dyDescent="0.35">
      <c r="A40" s="149" t="s">
        <v>855</v>
      </c>
      <c r="B40" s="27" t="s">
        <v>856</v>
      </c>
      <c r="C40" s="25" t="s">
        <v>337</v>
      </c>
      <c r="D40" s="25">
        <v>1</v>
      </c>
      <c r="E40" s="97"/>
      <c r="F40" s="181" t="s">
        <v>14</v>
      </c>
      <c r="H40" s="207"/>
      <c r="I40" s="210"/>
      <c r="J40" s="210"/>
      <c r="K40" s="191"/>
      <c r="L40" s="191"/>
      <c r="M40" s="191"/>
      <c r="N40" s="191"/>
      <c r="O40" s="128"/>
      <c r="P40" s="160"/>
      <c r="Q40" s="189"/>
      <c r="R40" s="209"/>
    </row>
    <row r="41" spans="1:18" ht="31.2" thickBot="1" x14ac:dyDescent="0.35">
      <c r="A41" s="149" t="s">
        <v>857</v>
      </c>
      <c r="B41" s="27" t="s">
        <v>858</v>
      </c>
      <c r="C41" s="25" t="s">
        <v>337</v>
      </c>
      <c r="D41" s="25">
        <v>1</v>
      </c>
      <c r="E41" s="97"/>
      <c r="F41" s="181" t="s">
        <v>14</v>
      </c>
      <c r="H41" s="207"/>
      <c r="I41" s="210"/>
      <c r="J41" s="210"/>
      <c r="K41" s="191"/>
      <c r="L41" s="191"/>
      <c r="M41" s="191"/>
      <c r="N41" s="191"/>
      <c r="O41" s="128"/>
      <c r="P41" s="160"/>
      <c r="Q41" s="189"/>
      <c r="R41" s="209"/>
    </row>
    <row r="42" spans="1:18" ht="31.2" thickBot="1" x14ac:dyDescent="0.35">
      <c r="A42" s="149" t="s">
        <v>859</v>
      </c>
      <c r="B42" s="27" t="s">
        <v>860</v>
      </c>
      <c r="C42" s="25" t="s">
        <v>337</v>
      </c>
      <c r="D42" s="25">
        <v>1</v>
      </c>
      <c r="E42" s="97"/>
      <c r="F42" s="181" t="s">
        <v>14</v>
      </c>
      <c r="H42" s="207"/>
      <c r="I42" s="210"/>
      <c r="J42" s="210"/>
      <c r="K42" s="191"/>
      <c r="L42" s="191"/>
      <c r="M42" s="191"/>
      <c r="N42" s="191"/>
      <c r="O42" s="128"/>
      <c r="P42" s="160"/>
      <c r="Q42" s="189"/>
      <c r="R42" s="209"/>
    </row>
    <row r="43" spans="1:18" ht="31.2" thickBot="1" x14ac:dyDescent="0.35">
      <c r="A43" s="149" t="s">
        <v>861</v>
      </c>
      <c r="B43" s="27" t="s">
        <v>862</v>
      </c>
      <c r="C43" s="25" t="s">
        <v>337</v>
      </c>
      <c r="D43" s="25">
        <v>1</v>
      </c>
      <c r="E43" s="97"/>
      <c r="F43" s="181" t="s">
        <v>14</v>
      </c>
      <c r="H43" s="207"/>
      <c r="I43" s="210"/>
      <c r="J43" s="210"/>
      <c r="K43" s="191"/>
      <c r="L43" s="191"/>
      <c r="M43" s="191"/>
      <c r="N43" s="191"/>
      <c r="O43" s="128"/>
      <c r="P43" s="160"/>
      <c r="Q43" s="189"/>
      <c r="R43" s="209"/>
    </row>
    <row r="44" spans="1:18" ht="31.2" thickBot="1" x14ac:dyDescent="0.35">
      <c r="A44" s="149" t="s">
        <v>863</v>
      </c>
      <c r="B44" s="27" t="s">
        <v>864</v>
      </c>
      <c r="C44" s="25" t="s">
        <v>337</v>
      </c>
      <c r="D44" s="25">
        <v>1</v>
      </c>
      <c r="E44" s="97"/>
      <c r="F44" s="181" t="s">
        <v>14</v>
      </c>
      <c r="H44" s="207"/>
      <c r="I44" s="210"/>
      <c r="J44" s="210"/>
      <c r="K44" s="191"/>
      <c r="L44" s="191"/>
      <c r="M44" s="191"/>
      <c r="N44" s="191"/>
      <c r="O44" s="128"/>
      <c r="P44" s="160"/>
      <c r="Q44" s="189"/>
      <c r="R44" s="209"/>
    </row>
    <row r="45" spans="1:18" ht="15" thickBot="1" x14ac:dyDescent="0.35">
      <c r="A45" s="300" t="s">
        <v>865</v>
      </c>
      <c r="B45" s="325"/>
      <c r="C45" s="325"/>
      <c r="D45" s="325"/>
      <c r="E45" s="325"/>
      <c r="F45" s="325"/>
      <c r="H45" s="297"/>
      <c r="I45" s="297"/>
      <c r="J45" s="297"/>
      <c r="K45" s="297"/>
      <c r="L45" s="297"/>
      <c r="M45" s="297"/>
      <c r="N45" s="297"/>
      <c r="O45" s="297"/>
      <c r="P45" s="297"/>
      <c r="Q45" s="297"/>
      <c r="R45" s="209"/>
    </row>
    <row r="46" spans="1:18" ht="31.95" customHeight="1" thickBot="1" x14ac:dyDescent="0.35">
      <c r="A46" s="150" t="s">
        <v>866</v>
      </c>
      <c r="B46" s="27" t="s">
        <v>867</v>
      </c>
      <c r="C46" s="25" t="s">
        <v>337</v>
      </c>
      <c r="D46" s="35">
        <v>16</v>
      </c>
      <c r="E46" s="97"/>
      <c r="F46" s="181" t="s">
        <v>14</v>
      </c>
      <c r="H46" s="207"/>
      <c r="I46" s="210"/>
      <c r="J46" s="210"/>
      <c r="K46" s="191"/>
      <c r="L46" s="191"/>
      <c r="M46" s="191"/>
      <c r="N46" s="191"/>
      <c r="O46" s="128"/>
      <c r="P46" s="160"/>
      <c r="Q46" s="189"/>
      <c r="R46" s="209"/>
    </row>
    <row r="47" spans="1:18" ht="31.95" customHeight="1" thickBot="1" x14ac:dyDescent="0.35">
      <c r="A47" s="150" t="s">
        <v>868</v>
      </c>
      <c r="B47" s="27" t="s">
        <v>869</v>
      </c>
      <c r="C47" s="25" t="s">
        <v>337</v>
      </c>
      <c r="D47" s="35">
        <v>39</v>
      </c>
      <c r="E47" s="97"/>
      <c r="F47" s="181" t="s">
        <v>14</v>
      </c>
      <c r="H47" s="207"/>
      <c r="I47" s="210"/>
      <c r="J47" s="210"/>
      <c r="K47" s="191"/>
      <c r="L47" s="191"/>
      <c r="M47" s="191"/>
      <c r="N47" s="191"/>
      <c r="O47" s="128"/>
      <c r="P47" s="160"/>
      <c r="Q47" s="189"/>
      <c r="R47" s="209"/>
    </row>
    <row r="48" spans="1:18" ht="31.95" customHeight="1" thickBot="1" x14ac:dyDescent="0.35">
      <c r="A48" s="150" t="s">
        <v>870</v>
      </c>
      <c r="B48" s="27" t="s">
        <v>871</v>
      </c>
      <c r="C48" s="25" t="s">
        <v>337</v>
      </c>
      <c r="D48" s="35">
        <v>25</v>
      </c>
      <c r="E48" s="97"/>
      <c r="F48" s="181" t="s">
        <v>14</v>
      </c>
      <c r="H48" s="207"/>
      <c r="I48" s="210"/>
      <c r="J48" s="210"/>
      <c r="K48" s="191"/>
      <c r="L48" s="191"/>
      <c r="M48" s="191"/>
      <c r="N48" s="191"/>
      <c r="O48" s="128"/>
      <c r="P48" s="160"/>
      <c r="Q48" s="189"/>
      <c r="R48" s="209"/>
    </row>
    <row r="49" spans="1:18" ht="31.95" customHeight="1" thickBot="1" x14ac:dyDescent="0.35">
      <c r="A49" s="150" t="s">
        <v>872</v>
      </c>
      <c r="B49" s="27" t="s">
        <v>873</v>
      </c>
      <c r="C49" s="25" t="s">
        <v>337</v>
      </c>
      <c r="D49" s="35">
        <v>7</v>
      </c>
      <c r="E49" s="97"/>
      <c r="F49" s="181" t="s">
        <v>14</v>
      </c>
      <c r="H49" s="207"/>
      <c r="I49" s="210"/>
      <c r="J49" s="210"/>
      <c r="K49" s="191"/>
      <c r="L49" s="191"/>
      <c r="M49" s="191"/>
      <c r="N49" s="191"/>
      <c r="O49" s="128"/>
      <c r="P49" s="160"/>
      <c r="Q49" s="189"/>
      <c r="R49" s="209"/>
    </row>
    <row r="50" spans="1:18" ht="31.95" customHeight="1" thickBot="1" x14ac:dyDescent="0.35">
      <c r="A50" s="150" t="s">
        <v>874</v>
      </c>
      <c r="B50" s="27" t="s">
        <v>875</v>
      </c>
      <c r="C50" s="25" t="s">
        <v>337</v>
      </c>
      <c r="D50" s="35">
        <v>15</v>
      </c>
      <c r="E50" s="97"/>
      <c r="F50" s="181" t="s">
        <v>14</v>
      </c>
      <c r="H50" s="207"/>
      <c r="I50" s="210"/>
      <c r="J50" s="210"/>
      <c r="K50" s="191"/>
      <c r="L50" s="191"/>
      <c r="M50" s="191"/>
      <c r="N50" s="191"/>
      <c r="O50" s="128"/>
      <c r="P50" s="160"/>
      <c r="Q50" s="189"/>
      <c r="R50" s="209"/>
    </row>
    <row r="51" spans="1:18" ht="31.95" customHeight="1" thickBot="1" x14ac:dyDescent="0.35">
      <c r="A51" s="150" t="s">
        <v>876</v>
      </c>
      <c r="B51" s="27" t="s">
        <v>877</v>
      </c>
      <c r="C51" s="25" t="s">
        <v>337</v>
      </c>
      <c r="D51" s="35">
        <v>16</v>
      </c>
      <c r="E51" s="97"/>
      <c r="F51" s="181" t="s">
        <v>14</v>
      </c>
      <c r="H51" s="207"/>
      <c r="I51" s="210"/>
      <c r="J51" s="210"/>
      <c r="K51" s="191"/>
      <c r="L51" s="191"/>
      <c r="M51" s="191"/>
      <c r="N51" s="191"/>
      <c r="O51" s="128"/>
      <c r="P51" s="160"/>
      <c r="Q51" s="189"/>
      <c r="R51" s="209"/>
    </row>
    <row r="52" spans="1:18" ht="31.95" customHeight="1" thickBot="1" x14ac:dyDescent="0.35">
      <c r="A52" s="150" t="s">
        <v>878</v>
      </c>
      <c r="B52" s="27" t="s">
        <v>879</v>
      </c>
      <c r="C52" s="25" t="s">
        <v>337</v>
      </c>
      <c r="D52" s="35">
        <v>9</v>
      </c>
      <c r="E52" s="97"/>
      <c r="F52" s="181" t="s">
        <v>14</v>
      </c>
      <c r="H52" s="207"/>
      <c r="I52" s="210"/>
      <c r="J52" s="210"/>
      <c r="K52" s="191"/>
      <c r="L52" s="191"/>
      <c r="M52" s="191"/>
      <c r="N52" s="191"/>
      <c r="O52" s="128"/>
      <c r="P52" s="160"/>
      <c r="Q52" s="189"/>
      <c r="R52" s="209"/>
    </row>
    <row r="53" spans="1:18" ht="31.95" customHeight="1" thickBot="1" x14ac:dyDescent="0.35">
      <c r="A53" s="150" t="s">
        <v>880</v>
      </c>
      <c r="B53" s="27" t="s">
        <v>881</v>
      </c>
      <c r="C53" s="25" t="s">
        <v>173</v>
      </c>
      <c r="D53" s="35">
        <v>65</v>
      </c>
      <c r="E53" s="97"/>
      <c r="F53" s="181" t="s">
        <v>14</v>
      </c>
      <c r="H53" s="207"/>
      <c r="I53" s="210"/>
      <c r="J53" s="210"/>
      <c r="K53" s="191"/>
      <c r="L53" s="191"/>
      <c r="M53" s="191"/>
      <c r="N53" s="191"/>
      <c r="O53" s="128"/>
      <c r="P53" s="160"/>
      <c r="Q53" s="189"/>
      <c r="R53" s="209"/>
    </row>
    <row r="54" spans="1:18" ht="31.95" customHeight="1" thickBot="1" x14ac:dyDescent="0.35">
      <c r="A54" s="150" t="s">
        <v>882</v>
      </c>
      <c r="B54" s="27" t="s">
        <v>883</v>
      </c>
      <c r="C54" s="25" t="s">
        <v>173</v>
      </c>
      <c r="D54" s="35">
        <v>154</v>
      </c>
      <c r="E54" s="97"/>
      <c r="F54" s="181" t="s">
        <v>14</v>
      </c>
      <c r="H54" s="207"/>
      <c r="I54" s="210"/>
      <c r="J54" s="210"/>
      <c r="K54" s="191"/>
      <c r="L54" s="191"/>
      <c r="M54" s="191"/>
      <c r="N54" s="191"/>
      <c r="O54" s="128"/>
      <c r="P54" s="160"/>
      <c r="Q54" s="189"/>
      <c r="R54" s="209"/>
    </row>
    <row r="55" spans="1:18" ht="31.95" customHeight="1" thickBot="1" x14ac:dyDescent="0.35">
      <c r="A55" s="150" t="s">
        <v>884</v>
      </c>
      <c r="B55" s="27" t="s">
        <v>885</v>
      </c>
      <c r="C55" s="25" t="s">
        <v>173</v>
      </c>
      <c r="D55" s="35">
        <v>329</v>
      </c>
      <c r="E55" s="97"/>
      <c r="F55" s="181" t="s">
        <v>14</v>
      </c>
      <c r="H55" s="207"/>
      <c r="I55" s="210"/>
      <c r="J55" s="210"/>
      <c r="K55" s="191"/>
      <c r="L55" s="191"/>
      <c r="M55" s="191"/>
      <c r="N55" s="191"/>
      <c r="O55" s="128"/>
      <c r="P55" s="160"/>
      <c r="Q55" s="189"/>
      <c r="R55" s="209"/>
    </row>
    <row r="56" spans="1:18" ht="31.95" customHeight="1" thickBot="1" x14ac:dyDescent="0.35">
      <c r="A56" s="150" t="s">
        <v>886</v>
      </c>
      <c r="B56" s="27" t="s">
        <v>887</v>
      </c>
      <c r="C56" s="25" t="s">
        <v>173</v>
      </c>
      <c r="D56" s="35">
        <v>2052</v>
      </c>
      <c r="E56" s="97"/>
      <c r="F56" s="181" t="s">
        <v>14</v>
      </c>
      <c r="H56" s="207"/>
      <c r="I56" s="210"/>
      <c r="J56" s="210"/>
      <c r="K56" s="191"/>
      <c r="L56" s="191"/>
      <c r="M56" s="191"/>
      <c r="N56" s="191"/>
      <c r="O56" s="128"/>
      <c r="P56" s="160"/>
      <c r="Q56" s="189"/>
      <c r="R56" s="209"/>
    </row>
    <row r="57" spans="1:18" ht="31.95" customHeight="1" thickBot="1" x14ac:dyDescent="0.35">
      <c r="A57" s="150" t="s">
        <v>888</v>
      </c>
      <c r="B57" s="27" t="s">
        <v>889</v>
      </c>
      <c r="C57" s="25" t="s">
        <v>173</v>
      </c>
      <c r="D57" s="35">
        <v>1443.4</v>
      </c>
      <c r="E57" s="97"/>
      <c r="F57" s="181" t="s">
        <v>14</v>
      </c>
      <c r="H57" s="207"/>
      <c r="I57" s="210"/>
      <c r="J57" s="210"/>
      <c r="K57" s="191"/>
      <c r="L57" s="191"/>
      <c r="M57" s="191"/>
      <c r="N57" s="191"/>
      <c r="O57" s="128"/>
      <c r="P57" s="160"/>
      <c r="Q57" s="189"/>
      <c r="R57" s="209"/>
    </row>
    <row r="58" spans="1:18" ht="31.95" customHeight="1" thickBot="1" x14ac:dyDescent="0.35">
      <c r="A58" s="150" t="s">
        <v>890</v>
      </c>
      <c r="B58" s="27" t="s">
        <v>891</v>
      </c>
      <c r="C58" s="25" t="s">
        <v>173</v>
      </c>
      <c r="D58" s="25">
        <v>571</v>
      </c>
      <c r="E58" s="97"/>
      <c r="F58" s="181" t="s">
        <v>14</v>
      </c>
      <c r="H58" s="207"/>
      <c r="I58" s="210"/>
      <c r="J58" s="210"/>
      <c r="K58" s="191"/>
      <c r="L58" s="191"/>
      <c r="M58" s="191"/>
      <c r="N58" s="191"/>
      <c r="O58" s="128"/>
      <c r="P58" s="160"/>
      <c r="Q58" s="189"/>
      <c r="R58" s="209"/>
    </row>
    <row r="59" spans="1:18" ht="31.95" customHeight="1" thickBot="1" x14ac:dyDescent="0.35">
      <c r="A59" s="150" t="s">
        <v>892</v>
      </c>
      <c r="B59" s="27" t="s">
        <v>893</v>
      </c>
      <c r="C59" s="25" t="s">
        <v>173</v>
      </c>
      <c r="D59" s="35">
        <v>2581</v>
      </c>
      <c r="E59" s="97"/>
      <c r="F59" s="181" t="s">
        <v>14</v>
      </c>
      <c r="H59" s="207"/>
      <c r="I59" s="210"/>
      <c r="J59" s="210"/>
      <c r="K59" s="191"/>
      <c r="L59" s="191"/>
      <c r="M59" s="191"/>
      <c r="N59" s="191"/>
      <c r="O59" s="128"/>
      <c r="P59" s="160"/>
      <c r="Q59" s="189"/>
      <c r="R59" s="209"/>
    </row>
    <row r="60" spans="1:18" ht="31.95" customHeight="1" thickBot="1" x14ac:dyDescent="0.35">
      <c r="A60" s="150" t="s">
        <v>894</v>
      </c>
      <c r="B60" s="27" t="s">
        <v>895</v>
      </c>
      <c r="C60" s="25" t="s">
        <v>337</v>
      </c>
      <c r="D60" s="35">
        <v>2</v>
      </c>
      <c r="E60" s="97"/>
      <c r="F60" s="181" t="s">
        <v>14</v>
      </c>
      <c r="H60" s="207"/>
      <c r="I60" s="210"/>
      <c r="J60" s="210"/>
      <c r="K60" s="191"/>
      <c r="L60" s="191"/>
      <c r="M60" s="191"/>
      <c r="N60" s="191"/>
      <c r="O60" s="128"/>
      <c r="P60" s="160"/>
      <c r="Q60" s="189"/>
      <c r="R60" s="209"/>
    </row>
    <row r="61" spans="1:18" ht="31.95" customHeight="1" thickBot="1" x14ac:dyDescent="0.35">
      <c r="A61" s="150" t="s">
        <v>896</v>
      </c>
      <c r="B61" s="27" t="s">
        <v>897</v>
      </c>
      <c r="C61" s="25" t="s">
        <v>173</v>
      </c>
      <c r="D61" s="35">
        <v>11</v>
      </c>
      <c r="E61" s="97"/>
      <c r="F61" s="181" t="s">
        <v>14</v>
      </c>
      <c r="H61" s="207"/>
      <c r="I61" s="210"/>
      <c r="J61" s="210"/>
      <c r="K61" s="191"/>
      <c r="L61" s="191"/>
      <c r="M61" s="191"/>
      <c r="N61" s="191"/>
      <c r="O61" s="128"/>
      <c r="P61" s="160"/>
      <c r="Q61" s="189"/>
      <c r="R61" s="209"/>
    </row>
    <row r="62" spans="1:18" ht="31.95" customHeight="1" thickBot="1" x14ac:dyDescent="0.35">
      <c r="A62" s="150" t="s">
        <v>898</v>
      </c>
      <c r="B62" s="27" t="s">
        <v>899</v>
      </c>
      <c r="C62" s="25" t="s">
        <v>173</v>
      </c>
      <c r="D62" s="35">
        <v>11</v>
      </c>
      <c r="E62" s="97"/>
      <c r="F62" s="181" t="s">
        <v>14</v>
      </c>
      <c r="H62" s="207"/>
      <c r="I62" s="210"/>
      <c r="J62" s="210"/>
      <c r="K62" s="191"/>
      <c r="L62" s="191"/>
      <c r="M62" s="191"/>
      <c r="N62" s="191"/>
      <c r="O62" s="128"/>
      <c r="P62" s="160"/>
      <c r="Q62" s="189"/>
      <c r="R62" s="209"/>
    </row>
    <row r="63" spans="1:18" ht="36.6" customHeight="1" thickBot="1" x14ac:dyDescent="0.35">
      <c r="A63" s="150" t="s">
        <v>900</v>
      </c>
      <c r="B63" s="27" t="s">
        <v>901</v>
      </c>
      <c r="C63" s="25" t="s">
        <v>173</v>
      </c>
      <c r="D63" s="35">
        <v>232</v>
      </c>
      <c r="E63" s="97"/>
      <c r="F63" s="181" t="s">
        <v>14</v>
      </c>
      <c r="H63" s="207"/>
      <c r="I63" s="210"/>
      <c r="J63" s="210"/>
      <c r="K63" s="191"/>
      <c r="L63" s="191"/>
      <c r="M63" s="191"/>
      <c r="N63" s="191"/>
      <c r="O63" s="128"/>
      <c r="P63" s="160"/>
      <c r="Q63" s="189"/>
      <c r="R63" s="209"/>
    </row>
    <row r="64" spans="1:18" ht="31.95" customHeight="1" thickBot="1" x14ac:dyDescent="0.35">
      <c r="A64" s="150" t="s">
        <v>902</v>
      </c>
      <c r="B64" s="27" t="s">
        <v>903</v>
      </c>
      <c r="C64" s="25" t="s">
        <v>173</v>
      </c>
      <c r="D64" s="35">
        <v>46</v>
      </c>
      <c r="E64" s="97"/>
      <c r="F64" s="181" t="s">
        <v>14</v>
      </c>
      <c r="H64" s="207"/>
      <c r="I64" s="210"/>
      <c r="J64" s="210"/>
      <c r="K64" s="191"/>
      <c r="L64" s="191"/>
      <c r="M64" s="191"/>
      <c r="N64" s="191"/>
      <c r="O64" s="128"/>
      <c r="P64" s="160"/>
      <c r="Q64" s="189"/>
      <c r="R64" s="209"/>
    </row>
    <row r="65" spans="1:18" ht="31.95" customHeight="1" thickBot="1" x14ac:dyDescent="0.35">
      <c r="A65" s="150" t="s">
        <v>904</v>
      </c>
      <c r="B65" s="27" t="s">
        <v>905</v>
      </c>
      <c r="C65" s="25" t="s">
        <v>173</v>
      </c>
      <c r="D65" s="35">
        <v>120</v>
      </c>
      <c r="E65" s="97"/>
      <c r="F65" s="181" t="s">
        <v>14</v>
      </c>
      <c r="H65" s="207"/>
      <c r="I65" s="210"/>
      <c r="J65" s="210"/>
      <c r="K65" s="191"/>
      <c r="L65" s="191"/>
      <c r="M65" s="191"/>
      <c r="N65" s="191"/>
      <c r="O65" s="128"/>
      <c r="P65" s="160"/>
      <c r="Q65" s="189"/>
      <c r="R65" s="209"/>
    </row>
    <row r="66" spans="1:18" ht="35.4" customHeight="1" thickBot="1" x14ac:dyDescent="0.35">
      <c r="A66" s="150" t="s">
        <v>906</v>
      </c>
      <c r="B66" s="27" t="s">
        <v>907</v>
      </c>
      <c r="C66" s="25" t="s">
        <v>173</v>
      </c>
      <c r="D66" s="35">
        <v>3030</v>
      </c>
      <c r="E66" s="97"/>
      <c r="F66" s="181" t="s">
        <v>14</v>
      </c>
      <c r="H66" s="207"/>
      <c r="I66" s="210"/>
      <c r="J66" s="210"/>
      <c r="K66" s="191"/>
      <c r="L66" s="191"/>
      <c r="M66" s="191"/>
      <c r="N66" s="191"/>
      <c r="O66" s="128"/>
      <c r="P66" s="160"/>
      <c r="Q66" s="189"/>
      <c r="R66" s="209"/>
    </row>
    <row r="67" spans="1:18" ht="17.25" customHeight="1" thickBot="1" x14ac:dyDescent="0.35">
      <c r="A67" s="301" t="s">
        <v>908</v>
      </c>
      <c r="B67" s="301"/>
      <c r="C67" s="301"/>
      <c r="D67" s="301"/>
      <c r="E67" s="301"/>
      <c r="F67" s="301"/>
      <c r="H67" s="298"/>
      <c r="I67" s="298"/>
      <c r="J67" s="298"/>
      <c r="K67" s="298"/>
      <c r="L67" s="298"/>
      <c r="M67" s="298"/>
      <c r="N67" s="298"/>
      <c r="O67" s="298"/>
      <c r="P67" s="298"/>
      <c r="Q67" s="298"/>
      <c r="R67" s="209"/>
    </row>
    <row r="68" spans="1:18" ht="36.75" customHeight="1" thickBot="1" x14ac:dyDescent="0.35">
      <c r="A68" s="150" t="s">
        <v>909</v>
      </c>
      <c r="B68" s="27" t="s">
        <v>910</v>
      </c>
      <c r="C68" s="25" t="s">
        <v>337</v>
      </c>
      <c r="D68" s="25">
        <v>4</v>
      </c>
      <c r="E68" s="97"/>
      <c r="F68" s="181" t="s">
        <v>14</v>
      </c>
      <c r="H68" s="236"/>
      <c r="I68" s="210"/>
      <c r="J68" s="210"/>
      <c r="K68" s="191"/>
      <c r="L68" s="191"/>
      <c r="M68" s="191"/>
      <c r="N68" s="191"/>
      <c r="O68" s="128"/>
      <c r="P68" s="160"/>
      <c r="Q68" s="189"/>
      <c r="R68" s="209"/>
    </row>
    <row r="69" spans="1:18" ht="37.5" customHeight="1" thickBot="1" x14ac:dyDescent="0.35">
      <c r="A69" s="150" t="s">
        <v>911</v>
      </c>
      <c r="B69" s="27" t="s">
        <v>912</v>
      </c>
      <c r="C69" s="25" t="s">
        <v>337</v>
      </c>
      <c r="D69" s="25">
        <v>12</v>
      </c>
      <c r="E69" s="97"/>
      <c r="F69" s="181" t="s">
        <v>14</v>
      </c>
      <c r="G69" s="257"/>
      <c r="H69" s="236"/>
      <c r="I69" s="210"/>
      <c r="J69" s="210"/>
      <c r="K69" s="191"/>
      <c r="L69" s="191"/>
      <c r="M69" s="191"/>
      <c r="N69" s="191"/>
      <c r="O69" s="128"/>
      <c r="P69" s="160"/>
      <c r="Q69" s="189"/>
      <c r="R69" s="209"/>
    </row>
    <row r="70" spans="1:18" ht="39.75" customHeight="1" thickBot="1" x14ac:dyDescent="0.35">
      <c r="A70" s="150" t="s">
        <v>913</v>
      </c>
      <c r="B70" s="27" t="s">
        <v>914</v>
      </c>
      <c r="C70" s="25" t="s">
        <v>337</v>
      </c>
      <c r="D70" s="25">
        <v>2</v>
      </c>
      <c r="E70" s="97"/>
      <c r="F70" s="181" t="s">
        <v>14</v>
      </c>
      <c r="H70" s="236"/>
      <c r="I70" s="210"/>
      <c r="J70" s="210"/>
      <c r="K70" s="191"/>
      <c r="L70" s="191"/>
      <c r="M70" s="191"/>
      <c r="N70" s="191"/>
      <c r="O70" s="128"/>
      <c r="P70" s="160"/>
      <c r="Q70" s="189"/>
      <c r="R70" s="209"/>
    </row>
    <row r="71" spans="1:18" ht="15.75" customHeight="1" thickBot="1" x14ac:dyDescent="0.35">
      <c r="A71" s="301" t="s">
        <v>915</v>
      </c>
      <c r="B71" s="301"/>
      <c r="C71" s="301"/>
      <c r="D71" s="301"/>
      <c r="E71" s="301"/>
      <c r="F71" s="301"/>
      <c r="H71" s="298"/>
      <c r="I71" s="298"/>
      <c r="J71" s="298"/>
      <c r="K71" s="298"/>
      <c r="L71" s="298"/>
      <c r="M71" s="298"/>
      <c r="N71" s="298"/>
      <c r="O71" s="298"/>
      <c r="P71" s="298"/>
      <c r="Q71" s="298"/>
      <c r="R71" s="209"/>
    </row>
    <row r="72" spans="1:18" ht="31.95" customHeight="1" thickBot="1" x14ac:dyDescent="0.35">
      <c r="A72" s="150" t="s">
        <v>916</v>
      </c>
      <c r="B72" s="27" t="s">
        <v>917</v>
      </c>
      <c r="C72" s="25" t="s">
        <v>337</v>
      </c>
      <c r="D72" s="25">
        <v>56</v>
      </c>
      <c r="E72" s="97"/>
      <c r="F72" s="181" t="s">
        <v>14</v>
      </c>
      <c r="H72" s="236"/>
      <c r="I72" s="210"/>
      <c r="J72" s="210"/>
      <c r="K72" s="191"/>
      <c r="L72" s="191"/>
      <c r="M72" s="191"/>
      <c r="N72" s="191"/>
      <c r="O72" s="128"/>
      <c r="P72" s="160"/>
      <c r="Q72" s="189"/>
      <c r="R72" s="209"/>
    </row>
    <row r="73" spans="1:18" ht="31.95" customHeight="1" thickBot="1" x14ac:dyDescent="0.35">
      <c r="A73" s="150" t="s">
        <v>918</v>
      </c>
      <c r="B73" s="27" t="s">
        <v>919</v>
      </c>
      <c r="C73" s="25" t="s">
        <v>337</v>
      </c>
      <c r="D73" s="25">
        <v>10</v>
      </c>
      <c r="E73" s="97"/>
      <c r="F73" s="181" t="s">
        <v>14</v>
      </c>
      <c r="H73" s="236"/>
      <c r="I73" s="210"/>
      <c r="J73" s="210"/>
      <c r="K73" s="191"/>
      <c r="L73" s="191"/>
      <c r="M73" s="191"/>
      <c r="N73" s="191"/>
      <c r="O73" s="128"/>
      <c r="P73" s="160"/>
      <c r="Q73" s="189"/>
      <c r="R73" s="209"/>
    </row>
    <row r="74" spans="1:18" ht="31.95" customHeight="1" thickBot="1" x14ac:dyDescent="0.35">
      <c r="A74" s="150" t="s">
        <v>920</v>
      </c>
      <c r="B74" s="27" t="s">
        <v>921</v>
      </c>
      <c r="C74" s="25" t="s">
        <v>337</v>
      </c>
      <c r="D74" s="25">
        <v>60</v>
      </c>
      <c r="E74" s="97"/>
      <c r="F74" s="181" t="s">
        <v>14</v>
      </c>
      <c r="H74" s="236"/>
      <c r="I74" s="210"/>
      <c r="J74" s="210"/>
      <c r="K74" s="191"/>
      <c r="L74" s="191"/>
      <c r="M74" s="191"/>
      <c r="N74" s="191"/>
      <c r="O74" s="128"/>
      <c r="P74" s="160"/>
      <c r="Q74" s="189"/>
      <c r="R74" s="209"/>
    </row>
    <row r="75" spans="1:18" ht="31.95" customHeight="1" thickBot="1" x14ac:dyDescent="0.35">
      <c r="A75" s="150" t="s">
        <v>922</v>
      </c>
      <c r="B75" s="27" t="s">
        <v>923</v>
      </c>
      <c r="C75" s="25" t="s">
        <v>337</v>
      </c>
      <c r="D75" s="25">
        <v>326</v>
      </c>
      <c r="E75" s="97"/>
      <c r="F75" s="181" t="s">
        <v>14</v>
      </c>
      <c r="H75" s="236"/>
      <c r="I75" s="210"/>
      <c r="J75" s="210"/>
      <c r="K75" s="191"/>
      <c r="L75" s="191"/>
      <c r="M75" s="191"/>
      <c r="N75" s="191"/>
      <c r="O75" s="128"/>
      <c r="P75" s="160"/>
      <c r="Q75" s="189"/>
      <c r="R75" s="209"/>
    </row>
    <row r="76" spans="1:18" ht="31.95" customHeight="1" thickBot="1" x14ac:dyDescent="0.35">
      <c r="A76" s="150" t="s">
        <v>924</v>
      </c>
      <c r="B76" s="27" t="s">
        <v>925</v>
      </c>
      <c r="C76" s="25" t="s">
        <v>337</v>
      </c>
      <c r="D76" s="25">
        <v>106</v>
      </c>
      <c r="E76" s="97"/>
      <c r="F76" s="181" t="s">
        <v>14</v>
      </c>
      <c r="H76" s="236"/>
      <c r="I76" s="210"/>
      <c r="J76" s="210"/>
      <c r="K76" s="191"/>
      <c r="L76" s="191"/>
      <c r="M76" s="191"/>
      <c r="N76" s="191"/>
      <c r="O76" s="128"/>
      <c r="P76" s="160"/>
      <c r="Q76" s="189"/>
      <c r="R76" s="209"/>
    </row>
    <row r="77" spans="1:18" ht="31.95" customHeight="1" thickBot="1" x14ac:dyDescent="0.35">
      <c r="A77" s="150" t="s">
        <v>926</v>
      </c>
      <c r="B77" s="27" t="s">
        <v>927</v>
      </c>
      <c r="C77" s="25" t="s">
        <v>337</v>
      </c>
      <c r="D77" s="25">
        <v>127</v>
      </c>
      <c r="E77" s="97"/>
      <c r="F77" s="181" t="s">
        <v>14</v>
      </c>
      <c r="H77" s="236"/>
      <c r="I77" s="210"/>
      <c r="J77" s="210"/>
      <c r="K77" s="191"/>
      <c r="L77" s="191"/>
      <c r="M77" s="191"/>
      <c r="N77" s="191"/>
      <c r="O77" s="128"/>
      <c r="P77" s="160"/>
      <c r="Q77" s="189"/>
      <c r="R77" s="209"/>
    </row>
    <row r="78" spans="1:18" ht="15" thickBot="1" x14ac:dyDescent="0.35">
      <c r="A78" s="324" t="s">
        <v>928</v>
      </c>
      <c r="B78" s="324"/>
      <c r="C78" s="324"/>
      <c r="D78" s="324"/>
      <c r="E78" s="324"/>
      <c r="F78" s="213" t="s">
        <v>14</v>
      </c>
    </row>
    <row r="79" spans="1:18" ht="14.25" customHeight="1" x14ac:dyDescent="0.3"/>
  </sheetData>
  <mergeCells count="11">
    <mergeCell ref="H45:Q45"/>
    <mergeCell ref="H67:Q67"/>
    <mergeCell ref="H71:Q71"/>
    <mergeCell ref="A78:E78"/>
    <mergeCell ref="A1:F1"/>
    <mergeCell ref="A2:F2"/>
    <mergeCell ref="A3:F3"/>
    <mergeCell ref="A45:F45"/>
    <mergeCell ref="A5:F5"/>
    <mergeCell ref="A67:F67"/>
    <mergeCell ref="A71:F71"/>
  </mergeCells>
  <phoneticPr fontId="19" type="noConversion"/>
  <pageMargins left="0.70866141732283472" right="0.70866141732283472" top="0.74803149606299213" bottom="0.74803149606299213" header="0.31496062992125984" footer="0.31496062992125984"/>
  <pageSetup paperSize="9" scale="71" fitToWidth="0"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D12"/>
  <sheetViews>
    <sheetView view="pageBreakPreview" zoomScale="70" zoomScaleNormal="100" zoomScaleSheetLayoutView="70" workbookViewId="0">
      <selection activeCell="M17" sqref="M17"/>
    </sheetView>
  </sheetViews>
  <sheetFormatPr defaultColWidth="4.6640625" defaultRowHeight="14.4" x14ac:dyDescent="0.3"/>
  <cols>
    <col min="1" max="1" width="101.5546875" customWidth="1"/>
    <col min="2" max="2" width="17.88671875" customWidth="1"/>
  </cols>
  <sheetData>
    <row r="1" spans="1:4" ht="15.6" x14ac:dyDescent="0.3">
      <c r="A1" s="309" t="s">
        <v>134</v>
      </c>
      <c r="B1" s="310"/>
      <c r="C1" s="64"/>
      <c r="D1" s="64"/>
    </row>
    <row r="2" spans="1:4" ht="15.6" x14ac:dyDescent="0.3">
      <c r="A2" s="307" t="s">
        <v>1</v>
      </c>
      <c r="B2" s="308"/>
      <c r="C2" s="64"/>
      <c r="D2" s="64"/>
    </row>
    <row r="3" spans="1:4" ht="16.2" thickBot="1" x14ac:dyDescent="0.35">
      <c r="A3" s="305" t="s">
        <v>135</v>
      </c>
      <c r="B3" s="306"/>
      <c r="C3" s="64"/>
      <c r="D3" s="64"/>
    </row>
    <row r="4" spans="1:4" ht="15" thickBot="1" x14ac:dyDescent="0.35">
      <c r="A4" s="311" t="s">
        <v>136</v>
      </c>
      <c r="B4" s="312"/>
      <c r="C4" s="32"/>
      <c r="D4" s="32"/>
    </row>
    <row r="5" spans="1:4" x14ac:dyDescent="0.3">
      <c r="A5" s="54" t="s">
        <v>9</v>
      </c>
      <c r="B5" s="58" t="s">
        <v>14</v>
      </c>
      <c r="C5" s="62"/>
      <c r="D5" s="62"/>
    </row>
    <row r="6" spans="1:4" x14ac:dyDescent="0.3">
      <c r="A6" s="54"/>
      <c r="B6" s="59"/>
      <c r="C6" s="62"/>
      <c r="D6" s="62"/>
    </row>
    <row r="7" spans="1:4" x14ac:dyDescent="0.3">
      <c r="A7" s="54"/>
      <c r="B7" s="67"/>
      <c r="C7" s="9"/>
      <c r="D7" s="9"/>
    </row>
    <row r="8" spans="1:4" x14ac:dyDescent="0.3">
      <c r="A8" s="54"/>
      <c r="B8" s="61"/>
    </row>
    <row r="9" spans="1:4" x14ac:dyDescent="0.3">
      <c r="A9" s="54"/>
      <c r="B9" s="61"/>
    </row>
    <row r="10" spans="1:4" x14ac:dyDescent="0.3">
      <c r="A10" s="54"/>
      <c r="B10" s="61"/>
    </row>
    <row r="11" spans="1:4" ht="15" thickBot="1" x14ac:dyDescent="0.35">
      <c r="A11" s="66"/>
      <c r="B11" s="60"/>
    </row>
    <row r="12" spans="1:4" ht="21" thickBot="1" x14ac:dyDescent="0.35">
      <c r="A12" s="69" t="s">
        <v>137</v>
      </c>
      <c r="B12" s="57" t="s">
        <v>14</v>
      </c>
      <c r="C12" s="63"/>
      <c r="D12" s="63"/>
    </row>
  </sheetData>
  <mergeCells count="4">
    <mergeCell ref="A3:B3"/>
    <mergeCell ref="A2:B2"/>
    <mergeCell ref="A1:B1"/>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C14"/>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 min="3" max="3" width="12.44140625" bestFit="1" customWidth="1"/>
  </cols>
  <sheetData>
    <row r="1" spans="1:3" ht="15.6" x14ac:dyDescent="0.3">
      <c r="A1" s="309" t="s">
        <v>138</v>
      </c>
      <c r="B1" s="310"/>
    </row>
    <row r="2" spans="1:3" ht="15.6" x14ac:dyDescent="0.3">
      <c r="A2" s="307" t="s">
        <v>784</v>
      </c>
      <c r="B2" s="308"/>
    </row>
    <row r="3" spans="1:3" ht="15.6" x14ac:dyDescent="0.3">
      <c r="A3" s="307" t="s">
        <v>785</v>
      </c>
      <c r="B3" s="308"/>
    </row>
    <row r="4" spans="1:3" ht="16.2" thickBot="1" x14ac:dyDescent="0.35">
      <c r="A4" s="305" t="s">
        <v>135</v>
      </c>
      <c r="B4" s="306"/>
    </row>
    <row r="5" spans="1:3" ht="15" customHeight="1" thickBot="1" x14ac:dyDescent="0.35">
      <c r="A5" s="75" t="s">
        <v>786</v>
      </c>
      <c r="B5" s="84"/>
    </row>
    <row r="6" spans="1:3" x14ac:dyDescent="0.3">
      <c r="A6" s="54" t="s">
        <v>929</v>
      </c>
      <c r="B6" s="67" t="str">
        <f>'Series 1200'!F78</f>
        <v>€</v>
      </c>
    </row>
    <row r="7" spans="1:3" ht="15" customHeight="1" x14ac:dyDescent="0.3">
      <c r="A7" s="54"/>
      <c r="B7" s="67"/>
    </row>
    <row r="8" spans="1:3" ht="15.75" customHeight="1" x14ac:dyDescent="0.3">
      <c r="A8" s="54"/>
      <c r="B8" s="67"/>
    </row>
    <row r="9" spans="1:3" x14ac:dyDescent="0.3">
      <c r="A9" s="54"/>
      <c r="B9" s="67"/>
    </row>
    <row r="10" spans="1:3" x14ac:dyDescent="0.3">
      <c r="A10" s="76"/>
      <c r="B10" s="67"/>
    </row>
    <row r="11" spans="1:3" x14ac:dyDescent="0.3">
      <c r="A11" s="76"/>
      <c r="B11" s="67"/>
    </row>
    <row r="12" spans="1:3" x14ac:dyDescent="0.3">
      <c r="A12" s="76"/>
      <c r="B12" s="67"/>
    </row>
    <row r="13" spans="1:3" ht="15" thickBot="1" x14ac:dyDescent="0.35">
      <c r="A13" s="76"/>
      <c r="B13" s="67"/>
    </row>
    <row r="14" spans="1:3" ht="21" thickBot="1" x14ac:dyDescent="0.35">
      <c r="A14" s="75" t="s">
        <v>930</v>
      </c>
      <c r="B14" s="57" t="str">
        <f>B6</f>
        <v>€</v>
      </c>
      <c r="C14" s="6"/>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Q10"/>
  <sheetViews>
    <sheetView view="pageBreakPreview" zoomScale="70" zoomScaleNormal="100" zoomScaleSheetLayoutView="70" workbookViewId="0">
      <selection activeCell="M17" sqref="M17"/>
    </sheetView>
  </sheetViews>
  <sheetFormatPr defaultColWidth="9.109375" defaultRowHeight="14.4" x14ac:dyDescent="0.3"/>
  <cols>
    <col min="1" max="1" width="12.5546875" style="12" customWidth="1"/>
    <col min="2" max="2" width="67.33203125" style="12" customWidth="1"/>
    <col min="3" max="4" width="9.109375" style="12"/>
    <col min="5" max="5" width="9.5546875" style="12" customWidth="1"/>
    <col min="6" max="6" width="14.33203125" style="12" bestFit="1" customWidth="1"/>
    <col min="7" max="10" width="9.109375" style="12"/>
    <col min="11" max="11" width="9.6640625" style="12" bestFit="1" customWidth="1"/>
    <col min="12" max="13" width="12.109375" style="12" bestFit="1" customWidth="1"/>
    <col min="14" max="14" width="11.88671875" style="12" bestFit="1" customWidth="1"/>
    <col min="15" max="16384" width="9.109375" style="12"/>
  </cols>
  <sheetData>
    <row r="1" spans="1:17" ht="15.6" x14ac:dyDescent="0.3">
      <c r="A1" s="317" t="s">
        <v>138</v>
      </c>
      <c r="B1" s="317"/>
      <c r="C1" s="317"/>
      <c r="D1" s="317"/>
      <c r="E1" s="317"/>
      <c r="F1" s="317"/>
    </row>
    <row r="2" spans="1:17" ht="15.6" x14ac:dyDescent="0.3">
      <c r="A2" s="317" t="s">
        <v>784</v>
      </c>
      <c r="B2" s="317"/>
      <c r="C2" s="317"/>
      <c r="D2" s="317"/>
      <c r="E2" s="317"/>
      <c r="F2" s="317"/>
    </row>
    <row r="3" spans="1:17" ht="16.2" thickBot="1" x14ac:dyDescent="0.35">
      <c r="A3" s="318" t="s">
        <v>931</v>
      </c>
      <c r="B3" s="318"/>
      <c r="C3" s="318"/>
      <c r="D3" s="318"/>
      <c r="E3" s="318"/>
      <c r="F3" s="318"/>
    </row>
    <row r="4" spans="1:17" ht="15" thickBot="1" x14ac:dyDescent="0.35">
      <c r="A4" s="21" t="s">
        <v>3</v>
      </c>
      <c r="B4" s="142" t="s">
        <v>4</v>
      </c>
      <c r="C4" s="21" t="s">
        <v>5</v>
      </c>
      <c r="D4" s="21" t="s">
        <v>6</v>
      </c>
      <c r="E4" s="142" t="s">
        <v>7</v>
      </c>
      <c r="F4" s="180" t="s">
        <v>8</v>
      </c>
    </row>
    <row r="5" spans="1:17" ht="15" thickBot="1" x14ac:dyDescent="0.35">
      <c r="A5" s="326" t="s">
        <v>932</v>
      </c>
      <c r="B5" s="326"/>
      <c r="C5" s="326"/>
      <c r="D5" s="326"/>
      <c r="E5" s="326"/>
      <c r="F5" s="326"/>
    </row>
    <row r="6" spans="1:17" ht="15" thickBot="1" x14ac:dyDescent="0.35">
      <c r="A6" s="326" t="s">
        <v>933</v>
      </c>
      <c r="B6" s="326"/>
      <c r="C6" s="326"/>
      <c r="D6" s="326"/>
      <c r="E6" s="326"/>
      <c r="F6" s="326"/>
      <c r="H6" s="187"/>
      <c r="I6" s="188"/>
      <c r="J6" s="188"/>
      <c r="K6" s="188"/>
      <c r="L6" s="188"/>
      <c r="M6" s="188"/>
      <c r="N6" s="188"/>
      <c r="O6" s="188"/>
      <c r="P6" s="188"/>
      <c r="Q6" s="187"/>
    </row>
    <row r="7" spans="1:17" ht="107.25" customHeight="1" thickBot="1" x14ac:dyDescent="0.35">
      <c r="A7" s="52" t="s">
        <v>934</v>
      </c>
      <c r="B7" s="53" t="s">
        <v>935</v>
      </c>
      <c r="C7" s="52" t="s">
        <v>936</v>
      </c>
      <c r="D7" s="52">
        <v>39</v>
      </c>
      <c r="E7" s="151"/>
      <c r="F7" s="258" t="s">
        <v>14</v>
      </c>
      <c r="H7" s="218"/>
      <c r="I7" s="210"/>
      <c r="J7" s="210"/>
      <c r="K7" s="191"/>
      <c r="L7" s="191"/>
      <c r="M7" s="191"/>
      <c r="N7" s="191"/>
      <c r="O7" s="162"/>
      <c r="P7" s="163"/>
      <c r="Q7" s="189"/>
    </row>
    <row r="8" spans="1:17" ht="101.25" customHeight="1" thickBot="1" x14ac:dyDescent="0.35">
      <c r="A8" s="52" t="s">
        <v>937</v>
      </c>
      <c r="B8" s="53" t="s">
        <v>938</v>
      </c>
      <c r="C8" s="52" t="s">
        <v>936</v>
      </c>
      <c r="D8" s="52">
        <v>39</v>
      </c>
      <c r="E8" s="151"/>
      <c r="F8" s="258" t="s">
        <v>14</v>
      </c>
      <c r="H8" s="218"/>
      <c r="I8" s="210"/>
      <c r="J8" s="210"/>
      <c r="K8" s="191"/>
      <c r="L8" s="191"/>
      <c r="M8" s="191"/>
      <c r="N8" s="191"/>
      <c r="O8" s="162"/>
      <c r="P8" s="163"/>
      <c r="Q8" s="189"/>
    </row>
    <row r="9" spans="1:17" ht="105" customHeight="1" thickBot="1" x14ac:dyDescent="0.35">
      <c r="A9" s="52" t="s">
        <v>939</v>
      </c>
      <c r="B9" s="53" t="s">
        <v>940</v>
      </c>
      <c r="C9" s="52" t="s">
        <v>936</v>
      </c>
      <c r="D9" s="52">
        <v>29</v>
      </c>
      <c r="E9" s="151"/>
      <c r="F9" s="258" t="s">
        <v>14</v>
      </c>
      <c r="H9" s="218"/>
      <c r="I9" s="210"/>
      <c r="J9" s="210"/>
      <c r="K9" s="191"/>
      <c r="L9" s="191"/>
      <c r="M9" s="191"/>
      <c r="N9" s="191"/>
      <c r="O9" s="162"/>
      <c r="P9" s="163"/>
      <c r="Q9" s="189"/>
    </row>
    <row r="10" spans="1:17" ht="15.75" customHeight="1" thickBot="1" x14ac:dyDescent="0.35">
      <c r="A10" s="324" t="s">
        <v>941</v>
      </c>
      <c r="B10" s="324"/>
      <c r="C10" s="324"/>
      <c r="D10" s="324"/>
      <c r="E10" s="324"/>
      <c r="F10" s="213" t="s">
        <v>14</v>
      </c>
    </row>
  </sheetData>
  <mergeCells count="6">
    <mergeCell ref="A10:E10"/>
    <mergeCell ref="A1:F1"/>
    <mergeCell ref="A2:F2"/>
    <mergeCell ref="A3:F3"/>
    <mergeCell ref="A5:F5"/>
    <mergeCell ref="A6:F6"/>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B14"/>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14" t="s">
        <v>138</v>
      </c>
      <c r="B1" s="314"/>
    </row>
    <row r="2" spans="1:2" ht="15.6" x14ac:dyDescent="0.3">
      <c r="A2" s="314" t="s">
        <v>784</v>
      </c>
      <c r="B2" s="314"/>
    </row>
    <row r="3" spans="1:2" ht="15.6" x14ac:dyDescent="0.3">
      <c r="A3" s="314" t="s">
        <v>931</v>
      </c>
      <c r="B3" s="314"/>
    </row>
    <row r="4" spans="1:2" ht="16.2" thickBot="1" x14ac:dyDescent="0.35">
      <c r="A4" s="315" t="s">
        <v>135</v>
      </c>
      <c r="B4" s="315"/>
    </row>
    <row r="5" spans="1:2" ht="15" customHeight="1" thickBot="1" x14ac:dyDescent="0.35">
      <c r="A5" s="320" t="s">
        <v>932</v>
      </c>
      <c r="B5" s="321"/>
    </row>
    <row r="6" spans="1:2" x14ac:dyDescent="0.3">
      <c r="A6" s="54" t="s">
        <v>942</v>
      </c>
      <c r="B6" s="115" t="str">
        <f>'Series 1300'!F10</f>
        <v>€</v>
      </c>
    </row>
    <row r="7" spans="1:2" x14ac:dyDescent="0.3">
      <c r="A7" s="76"/>
      <c r="B7" s="88"/>
    </row>
    <row r="8" spans="1:2" x14ac:dyDescent="0.3">
      <c r="A8" s="76"/>
      <c r="B8" s="88"/>
    </row>
    <row r="9" spans="1:2" x14ac:dyDescent="0.3">
      <c r="A9" s="76"/>
      <c r="B9" s="67"/>
    </row>
    <row r="10" spans="1:2" x14ac:dyDescent="0.3">
      <c r="A10" s="76"/>
      <c r="B10" s="67"/>
    </row>
    <row r="11" spans="1:2" x14ac:dyDescent="0.3">
      <c r="A11" s="76"/>
      <c r="B11" s="67"/>
    </row>
    <row r="12" spans="1:2" x14ac:dyDescent="0.3">
      <c r="A12" s="76"/>
      <c r="B12" s="67"/>
    </row>
    <row r="13" spans="1:2" ht="15" thickBot="1" x14ac:dyDescent="0.35">
      <c r="A13" s="76"/>
      <c r="B13" s="67"/>
    </row>
    <row r="14" spans="1:2" ht="21" thickBot="1" x14ac:dyDescent="0.35">
      <c r="A14" s="75" t="s">
        <v>943</v>
      </c>
      <c r="B14" s="57" t="str">
        <f>B6</f>
        <v>€</v>
      </c>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S20"/>
  <sheetViews>
    <sheetView view="pageBreakPreview" zoomScale="70" zoomScaleNormal="100" zoomScaleSheetLayoutView="70" workbookViewId="0">
      <selection activeCell="L14" sqref="L14"/>
    </sheetView>
  </sheetViews>
  <sheetFormatPr defaultColWidth="9.109375" defaultRowHeight="14.4" x14ac:dyDescent="0.3"/>
  <cols>
    <col min="1" max="1" width="12.5546875" style="12" customWidth="1"/>
    <col min="2" max="2" width="70.5546875" style="12" customWidth="1"/>
    <col min="3" max="4" width="9.109375" style="12"/>
    <col min="5" max="5" width="9.109375" style="13"/>
    <col min="6" max="6" width="13.6640625" style="13" customWidth="1"/>
    <col min="7" max="10" width="9.109375" style="12"/>
    <col min="11" max="11" width="9.6640625" bestFit="1" customWidth="1"/>
    <col min="12" max="13" width="12.109375" bestFit="1" customWidth="1"/>
    <col min="14" max="14" width="11.88671875" bestFit="1" customWidth="1"/>
    <col min="17" max="17" width="9.109375" style="12"/>
    <col min="18" max="18" width="11.33203125" style="12" bestFit="1" customWidth="1"/>
    <col min="19" max="16384" width="9.109375" style="12"/>
  </cols>
  <sheetData>
    <row r="1" spans="1:19" ht="15.6" x14ac:dyDescent="0.3">
      <c r="A1" s="317" t="s">
        <v>138</v>
      </c>
      <c r="B1" s="317"/>
      <c r="C1" s="317"/>
      <c r="D1" s="317"/>
      <c r="E1" s="317"/>
      <c r="F1" s="317"/>
    </row>
    <row r="2" spans="1:19" ht="15.6" x14ac:dyDescent="0.3">
      <c r="A2" s="317" t="s">
        <v>944</v>
      </c>
      <c r="B2" s="317"/>
      <c r="C2" s="317"/>
      <c r="D2" s="317"/>
      <c r="E2" s="317"/>
      <c r="F2" s="317"/>
    </row>
    <row r="3" spans="1:19" ht="16.2" thickBot="1" x14ac:dyDescent="0.35">
      <c r="A3" s="317" t="s">
        <v>945</v>
      </c>
      <c r="B3" s="317"/>
      <c r="C3" s="317"/>
      <c r="D3" s="317"/>
      <c r="E3" s="317"/>
      <c r="F3" s="317"/>
    </row>
    <row r="4" spans="1:19" ht="15" thickBot="1" x14ac:dyDescent="0.35">
      <c r="A4" s="21" t="s">
        <v>3</v>
      </c>
      <c r="B4" s="21" t="s">
        <v>4</v>
      </c>
      <c r="C4" s="21" t="s">
        <v>5</v>
      </c>
      <c r="D4" s="21" t="s">
        <v>6</v>
      </c>
      <c r="E4" s="152" t="s">
        <v>7</v>
      </c>
      <c r="F4" s="180" t="s">
        <v>8</v>
      </c>
    </row>
    <row r="5" spans="1:19" ht="15" thickBot="1" x14ac:dyDescent="0.35">
      <c r="A5" s="326" t="s">
        <v>946</v>
      </c>
      <c r="B5" s="326"/>
      <c r="C5" s="326"/>
      <c r="D5" s="326"/>
      <c r="E5" s="326"/>
      <c r="F5" s="326"/>
      <c r="G5" s="260"/>
    </row>
    <row r="6" spans="1:19" ht="15" thickBot="1" x14ac:dyDescent="0.35">
      <c r="A6" s="330" t="s">
        <v>947</v>
      </c>
      <c r="B6" s="330"/>
      <c r="C6" s="330"/>
      <c r="D6" s="330"/>
      <c r="E6" s="330"/>
      <c r="F6" s="330"/>
      <c r="H6" s="187"/>
      <c r="I6" s="188"/>
      <c r="J6" s="188"/>
      <c r="K6" s="187"/>
      <c r="L6" s="187"/>
      <c r="M6" s="187"/>
      <c r="N6" s="187"/>
      <c r="O6" s="187"/>
      <c r="P6" s="187"/>
      <c r="Q6" s="187"/>
    </row>
    <row r="7" spans="1:19" ht="29.4" thickBot="1" x14ac:dyDescent="0.35">
      <c r="A7" s="132" t="s">
        <v>948</v>
      </c>
      <c r="B7" s="133" t="s">
        <v>949</v>
      </c>
      <c r="C7" s="132" t="s">
        <v>173</v>
      </c>
      <c r="D7" s="132">
        <v>3422</v>
      </c>
      <c r="E7" s="153"/>
      <c r="F7" s="259" t="s">
        <v>14</v>
      </c>
      <c r="H7" s="218"/>
      <c r="I7" s="210"/>
      <c r="J7" s="210"/>
      <c r="K7" s="217"/>
      <c r="L7" s="217"/>
      <c r="M7" s="217"/>
      <c r="N7" s="217"/>
      <c r="O7" s="261"/>
      <c r="P7" s="262"/>
      <c r="Q7" s="189"/>
      <c r="S7" s="209"/>
    </row>
    <row r="8" spans="1:19" ht="15" thickBot="1" x14ac:dyDescent="0.35">
      <c r="A8" s="330" t="s">
        <v>950</v>
      </c>
      <c r="B8" s="330"/>
      <c r="C8" s="330"/>
      <c r="D8" s="330"/>
      <c r="E8" s="330"/>
      <c r="F8" s="330"/>
      <c r="H8" s="328"/>
      <c r="I8" s="328"/>
      <c r="J8" s="328"/>
      <c r="K8" s="328"/>
      <c r="L8" s="328"/>
      <c r="M8" s="328"/>
      <c r="N8" s="328"/>
      <c r="O8" s="328"/>
      <c r="P8" s="328"/>
      <c r="Q8" s="328"/>
      <c r="S8" s="209"/>
    </row>
    <row r="9" spans="1:19" s="11" customFormat="1" ht="29.4" thickBot="1" x14ac:dyDescent="0.35">
      <c r="A9" s="132" t="s">
        <v>951</v>
      </c>
      <c r="B9" s="154" t="s">
        <v>952</v>
      </c>
      <c r="C9" s="132" t="s">
        <v>182</v>
      </c>
      <c r="D9" s="132">
        <v>216</v>
      </c>
      <c r="E9" s="153"/>
      <c r="F9" s="259" t="s">
        <v>14</v>
      </c>
      <c r="H9" s="218"/>
      <c r="I9" s="210"/>
      <c r="J9" s="210"/>
      <c r="K9" s="217"/>
      <c r="L9" s="217"/>
      <c r="M9" s="217"/>
      <c r="N9" s="217"/>
      <c r="O9" s="261"/>
      <c r="P9" s="262"/>
      <c r="Q9" s="189"/>
      <c r="S9" s="209"/>
    </row>
    <row r="10" spans="1:19" s="11" customFormat="1" ht="15" thickBot="1" x14ac:dyDescent="0.35">
      <c r="A10" s="330" t="s">
        <v>953</v>
      </c>
      <c r="B10" s="330"/>
      <c r="C10" s="330"/>
      <c r="D10" s="330"/>
      <c r="E10" s="330"/>
      <c r="F10" s="330"/>
      <c r="H10" s="328"/>
      <c r="I10" s="328"/>
      <c r="J10" s="328"/>
      <c r="K10" s="328"/>
      <c r="L10" s="328"/>
      <c r="M10" s="328"/>
      <c r="N10" s="328"/>
      <c r="O10" s="328"/>
      <c r="P10" s="328"/>
      <c r="Q10" s="328"/>
      <c r="S10" s="209"/>
    </row>
    <row r="11" spans="1:19" ht="43.8" thickBot="1" x14ac:dyDescent="0.35">
      <c r="A11" s="132" t="s">
        <v>954</v>
      </c>
      <c r="B11" s="133" t="s">
        <v>955</v>
      </c>
      <c r="C11" s="132" t="s">
        <v>182</v>
      </c>
      <c r="D11" s="132">
        <v>5</v>
      </c>
      <c r="E11" s="153"/>
      <c r="F11" s="259" t="s">
        <v>14</v>
      </c>
      <c r="H11" s="218"/>
      <c r="I11" s="210"/>
      <c r="J11" s="210"/>
      <c r="K11" s="217"/>
      <c r="L11" s="217"/>
      <c r="M11" s="217"/>
      <c r="N11" s="217"/>
      <c r="O11" s="261"/>
      <c r="P11" s="262"/>
      <c r="Q11" s="189"/>
      <c r="S11" s="209"/>
    </row>
    <row r="12" spans="1:19" ht="29.4" thickBot="1" x14ac:dyDescent="0.35">
      <c r="A12" s="132" t="s">
        <v>956</v>
      </c>
      <c r="B12" s="133" t="s">
        <v>957</v>
      </c>
      <c r="C12" s="52" t="s">
        <v>936</v>
      </c>
      <c r="D12" s="52">
        <v>6</v>
      </c>
      <c r="E12" s="153"/>
      <c r="F12" s="259" t="s">
        <v>14</v>
      </c>
      <c r="H12" s="218"/>
      <c r="I12" s="210"/>
      <c r="J12" s="210"/>
      <c r="K12" s="217"/>
      <c r="L12" s="217"/>
      <c r="M12" s="217"/>
      <c r="N12" s="217"/>
      <c r="O12" s="261"/>
      <c r="P12" s="262"/>
      <c r="Q12" s="189"/>
      <c r="S12" s="209"/>
    </row>
    <row r="13" spans="1:19" ht="15" thickBot="1" x14ac:dyDescent="0.35">
      <c r="A13" s="327" t="s">
        <v>958</v>
      </c>
      <c r="B13" s="327"/>
      <c r="C13" s="327"/>
      <c r="D13" s="327"/>
      <c r="E13" s="327"/>
      <c r="F13" s="327"/>
      <c r="H13" s="328"/>
      <c r="I13" s="328"/>
      <c r="J13" s="328"/>
      <c r="K13" s="328"/>
      <c r="L13" s="328"/>
      <c r="M13" s="328"/>
      <c r="N13" s="328"/>
      <c r="O13" s="328"/>
      <c r="P13" s="328"/>
      <c r="Q13" s="328"/>
      <c r="S13" s="209"/>
    </row>
    <row r="14" spans="1:19" s="11" customFormat="1" ht="64.5" customHeight="1" thickBot="1" x14ac:dyDescent="0.35">
      <c r="A14" s="132" t="s">
        <v>959</v>
      </c>
      <c r="B14" s="155" t="s">
        <v>960</v>
      </c>
      <c r="C14" s="156" t="s">
        <v>337</v>
      </c>
      <c r="D14" s="156">
        <v>11</v>
      </c>
      <c r="E14" s="153"/>
      <c r="F14" s="259" t="s">
        <v>14</v>
      </c>
      <c r="H14" s="218"/>
      <c r="I14" s="210"/>
      <c r="J14" s="210"/>
      <c r="K14" s="217"/>
      <c r="L14" s="217"/>
      <c r="M14" s="217"/>
      <c r="N14" s="217"/>
      <c r="O14" s="261"/>
      <c r="P14" s="262"/>
      <c r="Q14" s="189"/>
      <c r="S14" s="209"/>
    </row>
    <row r="15" spans="1:19" ht="15" thickBot="1" x14ac:dyDescent="0.35">
      <c r="A15" s="327" t="s">
        <v>961</v>
      </c>
      <c r="B15" s="327"/>
      <c r="C15" s="327"/>
      <c r="D15" s="327"/>
      <c r="E15" s="327"/>
      <c r="F15" s="327"/>
      <c r="H15" s="329"/>
      <c r="I15" s="329"/>
      <c r="J15" s="329"/>
      <c r="K15" s="329"/>
      <c r="L15" s="329"/>
      <c r="M15" s="329"/>
      <c r="N15" s="329"/>
      <c r="O15" s="329"/>
      <c r="P15" s="329"/>
      <c r="Q15" s="329"/>
      <c r="S15" s="209"/>
    </row>
    <row r="16" spans="1:19" s="11" customFormat="1" ht="105" customHeight="1" thickBot="1" x14ac:dyDescent="0.35">
      <c r="A16" s="132" t="s">
        <v>962</v>
      </c>
      <c r="B16" s="157" t="s">
        <v>963</v>
      </c>
      <c r="C16" s="156" t="s">
        <v>173</v>
      </c>
      <c r="D16" s="156">
        <v>195</v>
      </c>
      <c r="E16" s="153"/>
      <c r="F16" s="259" t="s">
        <v>14</v>
      </c>
      <c r="H16" s="217"/>
      <c r="I16" s="217"/>
      <c r="J16" s="217"/>
      <c r="K16" s="263"/>
      <c r="L16" s="217"/>
      <c r="M16" s="217"/>
      <c r="N16" s="217"/>
      <c r="O16" s="261"/>
      <c r="P16" s="262"/>
      <c r="Q16" s="189"/>
      <c r="S16" s="209"/>
    </row>
    <row r="17" spans="1:9" ht="15.75" customHeight="1" thickBot="1" x14ac:dyDescent="0.35">
      <c r="A17" s="324" t="s">
        <v>964</v>
      </c>
      <c r="B17" s="324"/>
      <c r="C17" s="324"/>
      <c r="D17" s="324"/>
      <c r="E17" s="324"/>
      <c r="F17" s="213" t="s">
        <v>14</v>
      </c>
      <c r="G17" s="242"/>
    </row>
    <row r="18" spans="1:9" x14ac:dyDescent="0.3">
      <c r="H18"/>
      <c r="I18"/>
    </row>
    <row r="20" spans="1:9" x14ac:dyDescent="0.3">
      <c r="H20"/>
      <c r="I20"/>
    </row>
  </sheetData>
  <mergeCells count="14">
    <mergeCell ref="A1:F1"/>
    <mergeCell ref="A2:F2"/>
    <mergeCell ref="A3:F3"/>
    <mergeCell ref="A5:F5"/>
    <mergeCell ref="A6:F6"/>
    <mergeCell ref="A17:E17"/>
    <mergeCell ref="A15:F15"/>
    <mergeCell ref="H8:Q8"/>
    <mergeCell ref="H10:Q10"/>
    <mergeCell ref="H13:Q13"/>
    <mergeCell ref="H15:Q15"/>
    <mergeCell ref="A8:F8"/>
    <mergeCell ref="A10:F10"/>
    <mergeCell ref="A13:F13"/>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B14"/>
  <sheetViews>
    <sheetView view="pageBreakPreview" zoomScale="70" zoomScaleNormal="145"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138</v>
      </c>
      <c r="B1" s="310"/>
    </row>
    <row r="2" spans="1:2" ht="15.6" x14ac:dyDescent="0.3">
      <c r="A2" s="307" t="s">
        <v>784</v>
      </c>
      <c r="B2" s="308"/>
    </row>
    <row r="3" spans="1:2" ht="15.6" x14ac:dyDescent="0.3">
      <c r="A3" s="307" t="s">
        <v>965</v>
      </c>
      <c r="B3" s="308"/>
    </row>
    <row r="4" spans="1:2" ht="16.2" thickBot="1" x14ac:dyDescent="0.35">
      <c r="A4" s="305" t="s">
        <v>135</v>
      </c>
      <c r="B4" s="306"/>
    </row>
    <row r="5" spans="1:2" ht="15" customHeight="1" thickBot="1" x14ac:dyDescent="0.35">
      <c r="A5" s="320" t="s">
        <v>946</v>
      </c>
      <c r="B5" s="321"/>
    </row>
    <row r="6" spans="1:2" x14ac:dyDescent="0.3">
      <c r="A6" s="54" t="s">
        <v>966</v>
      </c>
      <c r="B6" s="115" t="str">
        <f>'Series 1400'!F17</f>
        <v>€</v>
      </c>
    </row>
    <row r="7" spans="1:2" x14ac:dyDescent="0.3">
      <c r="A7" s="76"/>
      <c r="B7" s="88"/>
    </row>
    <row r="8" spans="1:2" x14ac:dyDescent="0.3">
      <c r="A8" s="76"/>
      <c r="B8" s="88"/>
    </row>
    <row r="9" spans="1:2" x14ac:dyDescent="0.3">
      <c r="A9" s="76"/>
      <c r="B9" s="67"/>
    </row>
    <row r="10" spans="1:2" x14ac:dyDescent="0.3">
      <c r="A10" s="76"/>
      <c r="B10" s="67"/>
    </row>
    <row r="11" spans="1:2" x14ac:dyDescent="0.3">
      <c r="A11" s="76"/>
      <c r="B11" s="67"/>
    </row>
    <row r="12" spans="1:2" x14ac:dyDescent="0.3">
      <c r="A12" s="76"/>
      <c r="B12" s="67"/>
    </row>
    <row r="13" spans="1:2" ht="15" thickBot="1" x14ac:dyDescent="0.35">
      <c r="A13" s="76"/>
      <c r="B13" s="67"/>
    </row>
    <row r="14" spans="1:2" ht="21" thickBot="1" x14ac:dyDescent="0.35">
      <c r="A14" s="75" t="s">
        <v>967</v>
      </c>
      <c r="B14" s="57" t="str">
        <f>B6</f>
        <v>€</v>
      </c>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B13"/>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138</v>
      </c>
      <c r="B1" s="310"/>
    </row>
    <row r="2" spans="1:2" ht="15.6" x14ac:dyDescent="0.3">
      <c r="A2" s="307" t="s">
        <v>784</v>
      </c>
      <c r="B2" s="308"/>
    </row>
    <row r="3" spans="1:2" ht="16.2" thickBot="1" x14ac:dyDescent="0.35">
      <c r="A3" s="305" t="s">
        <v>135</v>
      </c>
      <c r="B3" s="306"/>
    </row>
    <row r="4" spans="1:2" ht="15" thickBot="1" x14ac:dyDescent="0.35">
      <c r="A4" s="311" t="s">
        <v>968</v>
      </c>
      <c r="B4" s="312"/>
    </row>
    <row r="5" spans="1:2" x14ac:dyDescent="0.3">
      <c r="A5" s="68" t="s">
        <v>969</v>
      </c>
      <c r="B5" s="58" t="str">
        <f>'Series 1200 Summary'!B14</f>
        <v>€</v>
      </c>
    </row>
    <row r="6" spans="1:2" x14ac:dyDescent="0.3">
      <c r="A6" s="68" t="s">
        <v>970</v>
      </c>
      <c r="B6" s="59" t="str">
        <f>'Series 1300 Summary'!B14</f>
        <v>€</v>
      </c>
    </row>
    <row r="7" spans="1:2" x14ac:dyDescent="0.3">
      <c r="A7" s="68" t="s">
        <v>971</v>
      </c>
      <c r="B7" s="59" t="str">
        <f>'Series 1400 Summary'!B14</f>
        <v>€</v>
      </c>
    </row>
    <row r="8" spans="1:2" x14ac:dyDescent="0.3">
      <c r="A8" s="68"/>
      <c r="B8" s="67"/>
    </row>
    <row r="9" spans="1:2" x14ac:dyDescent="0.3">
      <c r="A9" s="68"/>
      <c r="B9" s="67"/>
    </row>
    <row r="10" spans="1:2" x14ac:dyDescent="0.3">
      <c r="A10" s="68"/>
      <c r="B10" s="67"/>
    </row>
    <row r="11" spans="1:2" x14ac:dyDescent="0.3">
      <c r="A11" s="68"/>
      <c r="B11" s="67"/>
    </row>
    <row r="12" spans="1:2" ht="15" thickBot="1" x14ac:dyDescent="0.35">
      <c r="A12" s="73"/>
      <c r="B12" s="72"/>
    </row>
    <row r="13" spans="1:2" ht="21" thickBot="1" x14ac:dyDescent="0.35">
      <c r="A13" s="47" t="s">
        <v>972</v>
      </c>
      <c r="B13" s="57" t="s">
        <v>14</v>
      </c>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sheetPr>
  <dimension ref="A1:B14"/>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138</v>
      </c>
      <c r="B1" s="310"/>
    </row>
    <row r="2" spans="1:2" ht="15.6" x14ac:dyDescent="0.3">
      <c r="A2" s="307" t="s">
        <v>135</v>
      </c>
      <c r="B2" s="308"/>
    </row>
    <row r="3" spans="1:2" ht="16.2" thickBot="1" x14ac:dyDescent="0.35">
      <c r="A3" s="305"/>
      <c r="B3" s="306"/>
    </row>
    <row r="4" spans="1:2" ht="15" thickBot="1" x14ac:dyDescent="0.35">
      <c r="A4" s="29" t="s">
        <v>973</v>
      </c>
      <c r="B4" s="34"/>
    </row>
    <row r="5" spans="1:2" x14ac:dyDescent="0.3">
      <c r="A5" s="68" t="s">
        <v>974</v>
      </c>
      <c r="B5" s="59" t="str">
        <f>'Bill Part 02 Heading 01'!B19</f>
        <v>€</v>
      </c>
    </row>
    <row r="6" spans="1:2" x14ac:dyDescent="0.3">
      <c r="A6" s="68" t="s">
        <v>975</v>
      </c>
      <c r="B6" s="59" t="str">
        <f>'Bill Part 02 Heading 02'!B13</f>
        <v>€</v>
      </c>
    </row>
    <row r="7" spans="1:2" x14ac:dyDescent="0.3">
      <c r="A7" s="68" t="s">
        <v>976</v>
      </c>
      <c r="B7" s="59" t="str">
        <f>'Bill Part 02 Heading 03'!B13</f>
        <v>€</v>
      </c>
    </row>
    <row r="8" spans="1:2" x14ac:dyDescent="0.3">
      <c r="A8" s="68"/>
      <c r="B8" s="67"/>
    </row>
    <row r="9" spans="1:2" x14ac:dyDescent="0.3">
      <c r="A9" s="68"/>
      <c r="B9" s="67"/>
    </row>
    <row r="10" spans="1:2" x14ac:dyDescent="0.3">
      <c r="A10" s="68"/>
      <c r="B10" s="67"/>
    </row>
    <row r="11" spans="1:2" x14ac:dyDescent="0.3">
      <c r="A11" s="68"/>
      <c r="B11" s="67"/>
    </row>
    <row r="12" spans="1:2" x14ac:dyDescent="0.3">
      <c r="A12" s="68"/>
      <c r="B12" s="67"/>
    </row>
    <row r="13" spans="1:2" ht="15" thickBot="1" x14ac:dyDescent="0.35">
      <c r="A13" s="73"/>
      <c r="B13" s="72"/>
    </row>
    <row r="14" spans="1:2" ht="21" thickBot="1" x14ac:dyDescent="0.35">
      <c r="A14" s="69" t="s">
        <v>977</v>
      </c>
      <c r="B14" s="74"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A2278-C000-418A-8085-33DCCC661DE6}">
  <sheetPr>
    <tabColor theme="9"/>
  </sheetPr>
  <dimension ref="A1:S160"/>
  <sheetViews>
    <sheetView view="pageBreakPreview" topLeftCell="A130" zoomScale="70" zoomScaleNormal="130" zoomScaleSheetLayoutView="70" zoomScalePageLayoutView="80" workbookViewId="0">
      <selection activeCell="K19" sqref="K19"/>
    </sheetView>
  </sheetViews>
  <sheetFormatPr defaultRowHeight="14.4" x14ac:dyDescent="0.3"/>
  <cols>
    <col min="1" max="1" width="12.33203125" customWidth="1"/>
    <col min="2" max="2" width="70.5546875" style="139" customWidth="1"/>
    <col min="6" max="6" width="12.109375" customWidth="1"/>
    <col min="8" max="10" width="9.109375" style="252"/>
    <col min="11" max="16" width="9.109375" style="12"/>
    <col min="18" max="18" width="96.6640625" style="221" customWidth="1"/>
    <col min="19" max="19" width="9" style="12" customWidth="1"/>
  </cols>
  <sheetData>
    <row r="1" spans="1:19" s="12" customFormat="1" ht="15.6" x14ac:dyDescent="0.3">
      <c r="A1" s="317" t="s">
        <v>978</v>
      </c>
      <c r="B1" s="317"/>
      <c r="C1" s="317"/>
      <c r="D1" s="317"/>
      <c r="E1" s="317"/>
      <c r="F1" s="317"/>
      <c r="H1" s="252"/>
      <c r="I1" s="252"/>
      <c r="J1" s="252"/>
      <c r="R1" s="31"/>
    </row>
    <row r="2" spans="1:19" s="12" customFormat="1" ht="32.25" customHeight="1" thickBot="1" x14ac:dyDescent="0.35">
      <c r="A2" s="342" t="s">
        <v>979</v>
      </c>
      <c r="B2" s="342"/>
      <c r="C2" s="342"/>
      <c r="D2" s="342"/>
      <c r="E2" s="342"/>
      <c r="F2" s="342"/>
      <c r="H2" s="252"/>
      <c r="I2" s="252"/>
      <c r="J2" s="252"/>
      <c r="R2" s="31"/>
      <c r="S2" s="265"/>
    </row>
    <row r="3" spans="1:19" ht="15" thickBot="1" x14ac:dyDescent="0.35">
      <c r="A3" s="37" t="s">
        <v>3</v>
      </c>
      <c r="B3" s="37" t="s">
        <v>4</v>
      </c>
      <c r="C3" s="38" t="s">
        <v>5</v>
      </c>
      <c r="D3" s="38" t="s">
        <v>6</v>
      </c>
      <c r="E3" s="38" t="s">
        <v>7</v>
      </c>
      <c r="F3" s="243" t="s">
        <v>8</v>
      </c>
    </row>
    <row r="4" spans="1:19" ht="16.5" customHeight="1" thickBot="1" x14ac:dyDescent="0.35">
      <c r="A4" s="340" t="s">
        <v>980</v>
      </c>
      <c r="B4" s="340"/>
      <c r="C4" s="340"/>
      <c r="D4" s="340"/>
      <c r="E4" s="340"/>
      <c r="F4" s="340"/>
      <c r="H4" s="188"/>
      <c r="I4" s="188"/>
      <c r="J4" s="188"/>
      <c r="K4" s="188"/>
      <c r="L4" s="188"/>
      <c r="M4" s="188"/>
      <c r="N4" s="188"/>
      <c r="O4" s="188"/>
      <c r="P4" s="188"/>
      <c r="Q4" s="187"/>
    </row>
    <row r="5" spans="1:19" ht="15" thickBot="1" x14ac:dyDescent="0.35">
      <c r="A5" s="39" t="s">
        <v>228</v>
      </c>
      <c r="B5" s="27" t="s">
        <v>981</v>
      </c>
      <c r="C5" s="44" t="s">
        <v>173</v>
      </c>
      <c r="D5" s="44">
        <v>70</v>
      </c>
      <c r="E5" s="79"/>
      <c r="F5" s="181" t="s">
        <v>14</v>
      </c>
      <c r="H5" s="266"/>
      <c r="I5" s="267"/>
      <c r="J5" s="267"/>
      <c r="K5" s="268"/>
      <c r="L5" s="268"/>
      <c r="M5" s="268"/>
      <c r="N5" s="268"/>
      <c r="O5" s="98"/>
      <c r="P5" s="161"/>
      <c r="Q5" s="269"/>
    </row>
    <row r="6" spans="1:19" ht="15" thickBot="1" x14ac:dyDescent="0.35">
      <c r="A6" s="340" t="s">
        <v>982</v>
      </c>
      <c r="B6" s="340"/>
      <c r="C6" s="340"/>
      <c r="D6" s="340"/>
      <c r="E6" s="340"/>
      <c r="F6" s="181" t="s">
        <v>14</v>
      </c>
      <c r="H6" s="267"/>
      <c r="I6" s="267"/>
      <c r="J6" s="267"/>
      <c r="K6" s="268"/>
      <c r="L6" s="268"/>
      <c r="M6" s="268"/>
      <c r="N6" s="268"/>
      <c r="O6" s="98"/>
      <c r="P6" s="161"/>
      <c r="Q6" s="269"/>
    </row>
    <row r="7" spans="1:19" ht="15" thickBot="1" x14ac:dyDescent="0.35">
      <c r="A7" s="334"/>
      <c r="B7" s="335"/>
      <c r="C7" s="335"/>
      <c r="D7" s="335"/>
      <c r="E7" s="335"/>
      <c r="F7" s="336"/>
      <c r="H7" s="267"/>
      <c r="I7" s="267"/>
      <c r="J7" s="267"/>
      <c r="K7" s="268"/>
      <c r="L7" s="268"/>
      <c r="M7" s="268"/>
      <c r="N7" s="268"/>
      <c r="O7" s="98"/>
      <c r="P7" s="161"/>
      <c r="Q7" s="269"/>
    </row>
    <row r="8" spans="1:19" ht="15" thickBot="1" x14ac:dyDescent="0.35">
      <c r="A8" s="37" t="s">
        <v>3</v>
      </c>
      <c r="B8" s="37" t="s">
        <v>4</v>
      </c>
      <c r="C8" s="38" t="s">
        <v>5</v>
      </c>
      <c r="D8" s="38" t="s">
        <v>6</v>
      </c>
      <c r="E8" s="38" t="s">
        <v>7</v>
      </c>
      <c r="F8" s="243" t="s">
        <v>8</v>
      </c>
      <c r="H8" s="267"/>
      <c r="I8" s="267"/>
      <c r="J8" s="267"/>
      <c r="K8" s="268"/>
      <c r="L8" s="268"/>
      <c r="M8" s="268"/>
      <c r="N8" s="268"/>
      <c r="O8" s="98"/>
      <c r="P8" s="161"/>
      <c r="Q8" s="269"/>
    </row>
    <row r="9" spans="1:19" ht="15" thickBot="1" x14ac:dyDescent="0.35">
      <c r="A9" s="340" t="s">
        <v>255</v>
      </c>
      <c r="B9" s="340"/>
      <c r="C9" s="340"/>
      <c r="D9" s="340"/>
      <c r="E9" s="340"/>
      <c r="F9" s="340"/>
      <c r="H9" s="267"/>
      <c r="I9" s="267"/>
      <c r="J9" s="267"/>
      <c r="K9" s="268"/>
      <c r="L9" s="268"/>
      <c r="M9" s="268"/>
      <c r="N9" s="268"/>
      <c r="O9" s="98"/>
      <c r="P9" s="161"/>
      <c r="Q9" s="269"/>
    </row>
    <row r="10" spans="1:19" ht="15" thickBot="1" x14ac:dyDescent="0.35">
      <c r="A10" s="340" t="s">
        <v>983</v>
      </c>
      <c r="B10" s="340"/>
      <c r="C10" s="340"/>
      <c r="D10" s="340"/>
      <c r="E10" s="340"/>
      <c r="F10" s="340"/>
      <c r="H10" s="267"/>
      <c r="I10" s="267"/>
      <c r="J10" s="267"/>
      <c r="K10" s="268"/>
      <c r="L10" s="268"/>
      <c r="M10" s="268"/>
      <c r="N10" s="268"/>
      <c r="O10" s="98"/>
      <c r="P10" s="161"/>
      <c r="Q10" s="269"/>
    </row>
    <row r="11" spans="1:19" ht="21" thickBot="1" x14ac:dyDescent="0.35">
      <c r="A11" s="49" t="s">
        <v>257</v>
      </c>
      <c r="B11" s="46" t="s">
        <v>984</v>
      </c>
      <c r="C11" s="44" t="s">
        <v>173</v>
      </c>
      <c r="D11" s="44">
        <v>106</v>
      </c>
      <c r="E11" s="79"/>
      <c r="F11" s="181" t="s">
        <v>14</v>
      </c>
      <c r="H11" s="268"/>
      <c r="I11" s="268"/>
      <c r="J11" s="268"/>
      <c r="K11" s="270"/>
      <c r="L11" s="268"/>
      <c r="M11" s="268"/>
      <c r="N11" s="268"/>
      <c r="O11" s="98"/>
      <c r="P11" s="161"/>
      <c r="Q11" s="269"/>
    </row>
    <row r="12" spans="1:19" ht="15" thickBot="1" x14ac:dyDescent="0.35">
      <c r="A12" s="340" t="s">
        <v>985</v>
      </c>
      <c r="B12" s="340"/>
      <c r="C12" s="340"/>
      <c r="D12" s="340"/>
      <c r="E12" s="340"/>
      <c r="F12" s="340"/>
      <c r="H12" s="267"/>
      <c r="I12" s="267"/>
      <c r="J12" s="267"/>
      <c r="K12" s="268"/>
      <c r="L12" s="268"/>
      <c r="M12" s="268"/>
      <c r="N12" s="268"/>
      <c r="O12" s="98"/>
      <c r="P12" s="161"/>
      <c r="Q12" s="269"/>
    </row>
    <row r="13" spans="1:19" ht="31.2" thickBot="1" x14ac:dyDescent="0.35">
      <c r="A13" s="49" t="s">
        <v>259</v>
      </c>
      <c r="B13" s="46" t="s">
        <v>986</v>
      </c>
      <c r="C13" s="44" t="s">
        <v>173</v>
      </c>
      <c r="D13" s="44">
        <v>60</v>
      </c>
      <c r="E13" s="79"/>
      <c r="F13" s="181" t="s">
        <v>14</v>
      </c>
      <c r="H13" s="267"/>
      <c r="I13" s="267"/>
      <c r="J13" s="267"/>
      <c r="K13" s="268"/>
      <c r="L13" s="268"/>
      <c r="M13" s="268"/>
      <c r="N13" s="268"/>
      <c r="O13" s="98"/>
      <c r="P13" s="161"/>
      <c r="Q13" s="269"/>
    </row>
    <row r="14" spans="1:19" ht="21" thickBot="1" x14ac:dyDescent="0.35">
      <c r="A14" s="49" t="s">
        <v>261</v>
      </c>
      <c r="B14" s="46" t="s">
        <v>987</v>
      </c>
      <c r="C14" s="44" t="s">
        <v>173</v>
      </c>
      <c r="D14" s="44">
        <v>46</v>
      </c>
      <c r="E14" s="79"/>
      <c r="F14" s="181" t="s">
        <v>14</v>
      </c>
      <c r="H14" s="267"/>
      <c r="I14" s="267"/>
      <c r="J14" s="267"/>
      <c r="K14" s="268"/>
      <c r="L14" s="268"/>
      <c r="M14" s="268"/>
      <c r="N14" s="268"/>
      <c r="O14" s="98"/>
      <c r="P14" s="161"/>
      <c r="Q14" s="269"/>
    </row>
    <row r="15" spans="1:19" ht="15" thickBot="1" x14ac:dyDescent="0.35">
      <c r="A15" s="340" t="s">
        <v>988</v>
      </c>
      <c r="B15" s="340"/>
      <c r="C15" s="340"/>
      <c r="D15" s="340"/>
      <c r="E15" s="340"/>
      <c r="F15" s="181" t="s">
        <v>14</v>
      </c>
      <c r="H15" s="267"/>
      <c r="I15" s="267"/>
      <c r="J15" s="267"/>
      <c r="K15" s="268"/>
      <c r="L15" s="268"/>
      <c r="M15" s="268"/>
      <c r="N15" s="268"/>
      <c r="O15" s="98"/>
      <c r="P15" s="161"/>
      <c r="Q15" s="269"/>
    </row>
    <row r="16" spans="1:19" ht="15" thickBot="1" x14ac:dyDescent="0.35">
      <c r="A16" s="334"/>
      <c r="B16" s="335"/>
      <c r="C16" s="335"/>
      <c r="D16" s="335"/>
      <c r="E16" s="335"/>
      <c r="F16" s="336"/>
      <c r="H16" s="267"/>
      <c r="I16" s="267"/>
      <c r="J16" s="267"/>
      <c r="K16" s="268"/>
      <c r="L16" s="268"/>
      <c r="M16" s="268"/>
      <c r="N16" s="268"/>
      <c r="O16" s="98"/>
      <c r="P16" s="161"/>
      <c r="Q16" s="269"/>
    </row>
    <row r="17" spans="1:17" ht="15" thickBot="1" x14ac:dyDescent="0.35">
      <c r="A17" s="37" t="s">
        <v>3</v>
      </c>
      <c r="B17" s="37" t="s">
        <v>4</v>
      </c>
      <c r="C17" s="38" t="s">
        <v>5</v>
      </c>
      <c r="D17" s="38" t="s">
        <v>6</v>
      </c>
      <c r="E17" s="38" t="s">
        <v>7</v>
      </c>
      <c r="F17" s="243" t="s">
        <v>8</v>
      </c>
      <c r="H17" s="267"/>
      <c r="I17" s="267"/>
      <c r="J17" s="267"/>
      <c r="K17" s="268"/>
      <c r="L17" s="268"/>
      <c r="M17" s="268"/>
      <c r="N17" s="268"/>
      <c r="O17" s="98"/>
      <c r="P17" s="161"/>
      <c r="Q17" s="269"/>
    </row>
    <row r="18" spans="1:17" ht="15" thickBot="1" x14ac:dyDescent="0.35">
      <c r="A18" s="340" t="s">
        <v>397</v>
      </c>
      <c r="B18" s="340"/>
      <c r="C18" s="340"/>
      <c r="D18" s="340"/>
      <c r="E18" s="340"/>
      <c r="F18" s="340"/>
      <c r="H18" s="267"/>
      <c r="I18" s="267"/>
      <c r="J18" s="267"/>
      <c r="K18" s="268"/>
      <c r="L18" s="268"/>
      <c r="M18" s="268"/>
      <c r="N18" s="268"/>
      <c r="O18" s="98"/>
      <c r="P18" s="161"/>
      <c r="Q18" s="269"/>
    </row>
    <row r="19" spans="1:17" ht="15" thickBot="1" x14ac:dyDescent="0.35">
      <c r="A19" s="340" t="s">
        <v>989</v>
      </c>
      <c r="B19" s="340"/>
      <c r="C19" s="340"/>
      <c r="D19" s="340"/>
      <c r="E19" s="340"/>
      <c r="F19" s="340"/>
      <c r="H19" s="267"/>
      <c r="I19" s="267"/>
      <c r="J19" s="267"/>
      <c r="K19" s="268"/>
      <c r="L19" s="268"/>
      <c r="M19" s="268"/>
      <c r="N19" s="268"/>
      <c r="O19" s="98"/>
      <c r="P19" s="161"/>
      <c r="Q19" s="269"/>
    </row>
    <row r="20" spans="1:17" ht="15" thickBot="1" x14ac:dyDescent="0.35">
      <c r="A20" s="49" t="s">
        <v>399</v>
      </c>
      <c r="B20" s="46" t="s">
        <v>990</v>
      </c>
      <c r="C20" s="44" t="s">
        <v>991</v>
      </c>
      <c r="D20" s="44">
        <v>4</v>
      </c>
      <c r="E20" s="79"/>
      <c r="F20" s="181" t="s">
        <v>14</v>
      </c>
      <c r="G20" s="271"/>
      <c r="H20" s="267"/>
      <c r="I20" s="267"/>
      <c r="J20" s="267"/>
      <c r="K20" s="268"/>
      <c r="L20" s="268"/>
      <c r="M20" s="268"/>
      <c r="N20" s="268"/>
      <c r="O20" s="98"/>
      <c r="P20" s="161"/>
      <c r="Q20" s="269"/>
    </row>
    <row r="21" spans="1:17" ht="15" thickBot="1" x14ac:dyDescent="0.35">
      <c r="A21" s="49" t="s">
        <v>401</v>
      </c>
      <c r="B21" s="46" t="s">
        <v>992</v>
      </c>
      <c r="C21" s="44" t="s">
        <v>991</v>
      </c>
      <c r="D21" s="44">
        <v>10</v>
      </c>
      <c r="E21" s="79"/>
      <c r="F21" s="181" t="s">
        <v>14</v>
      </c>
      <c r="G21" s="271"/>
      <c r="H21" s="267"/>
      <c r="I21" s="267"/>
      <c r="J21" s="267"/>
      <c r="K21" s="268"/>
      <c r="L21" s="268"/>
      <c r="M21" s="268"/>
      <c r="N21" s="268"/>
      <c r="O21" s="98"/>
      <c r="P21" s="161"/>
      <c r="Q21" s="269"/>
    </row>
    <row r="22" spans="1:17" ht="15" thickBot="1" x14ac:dyDescent="0.35">
      <c r="A22" s="340" t="s">
        <v>993</v>
      </c>
      <c r="B22" s="340"/>
      <c r="C22" s="340"/>
      <c r="D22" s="340"/>
      <c r="E22" s="340"/>
      <c r="F22" s="340"/>
      <c r="H22" s="267"/>
      <c r="I22" s="267"/>
      <c r="J22" s="267"/>
      <c r="K22" s="268"/>
      <c r="L22" s="268"/>
      <c r="M22" s="268"/>
      <c r="N22" s="268"/>
      <c r="O22" s="98"/>
      <c r="P22" s="161"/>
      <c r="Q22" s="269"/>
    </row>
    <row r="23" spans="1:17" ht="15" thickBot="1" x14ac:dyDescent="0.35">
      <c r="A23" s="49" t="s">
        <v>403</v>
      </c>
      <c r="B23" s="27" t="s">
        <v>994</v>
      </c>
      <c r="C23" s="44" t="s">
        <v>286</v>
      </c>
      <c r="D23" s="44">
        <v>10.5</v>
      </c>
      <c r="E23" s="79"/>
      <c r="F23" s="181" t="s">
        <v>14</v>
      </c>
      <c r="H23" s="272"/>
      <c r="I23" s="267"/>
      <c r="J23" s="267"/>
      <c r="K23" s="268"/>
      <c r="L23" s="268"/>
      <c r="M23" s="268"/>
      <c r="N23" s="268"/>
      <c r="O23" s="98"/>
      <c r="P23" s="161"/>
      <c r="Q23" s="269"/>
    </row>
    <row r="24" spans="1:17" ht="15" thickBot="1" x14ac:dyDescent="0.35">
      <c r="A24" s="340" t="s">
        <v>995</v>
      </c>
      <c r="B24" s="340"/>
      <c r="C24" s="340"/>
      <c r="D24" s="340"/>
      <c r="E24" s="340"/>
      <c r="F24" s="181" t="s">
        <v>14</v>
      </c>
      <c r="H24" s="267"/>
      <c r="I24" s="267"/>
      <c r="J24" s="267"/>
      <c r="K24" s="268"/>
      <c r="L24" s="268"/>
      <c r="M24" s="268"/>
      <c r="N24" s="268"/>
      <c r="O24" s="98"/>
      <c r="P24" s="161"/>
      <c r="Q24" s="269"/>
    </row>
    <row r="25" spans="1:17" ht="14.4" customHeight="1" thickBot="1" x14ac:dyDescent="0.35">
      <c r="A25" s="334"/>
      <c r="B25" s="335"/>
      <c r="C25" s="335"/>
      <c r="D25" s="335"/>
      <c r="E25" s="335"/>
      <c r="F25" s="336"/>
      <c r="H25" s="267"/>
      <c r="I25" s="267"/>
      <c r="J25" s="267"/>
      <c r="K25" s="268"/>
      <c r="L25" s="268"/>
      <c r="M25" s="268"/>
      <c r="N25" s="268"/>
      <c r="O25" s="98"/>
      <c r="P25" s="161"/>
      <c r="Q25" s="269"/>
    </row>
    <row r="26" spans="1:17" ht="15" thickBot="1" x14ac:dyDescent="0.35">
      <c r="A26" s="37" t="s">
        <v>3</v>
      </c>
      <c r="B26" s="37" t="s">
        <v>4</v>
      </c>
      <c r="C26" s="38" t="s">
        <v>5</v>
      </c>
      <c r="D26" s="38" t="s">
        <v>6</v>
      </c>
      <c r="E26" s="38" t="s">
        <v>7</v>
      </c>
      <c r="F26" s="243" t="s">
        <v>8</v>
      </c>
      <c r="H26" s="267"/>
      <c r="I26" s="267"/>
      <c r="J26" s="267"/>
      <c r="K26" s="268"/>
      <c r="L26" s="268"/>
      <c r="M26" s="268"/>
      <c r="N26" s="268"/>
      <c r="O26" s="98"/>
      <c r="P26" s="161"/>
      <c r="Q26" s="269"/>
    </row>
    <row r="27" spans="1:17" ht="15" thickBot="1" x14ac:dyDescent="0.35">
      <c r="A27" s="45" t="s">
        <v>283</v>
      </c>
      <c r="B27" s="45"/>
      <c r="C27" s="45"/>
      <c r="D27" s="45"/>
      <c r="E27" s="45"/>
      <c r="F27" s="264"/>
      <c r="H27" s="267"/>
      <c r="I27" s="267"/>
      <c r="J27" s="267"/>
      <c r="K27" s="268"/>
      <c r="L27" s="268"/>
      <c r="M27" s="268"/>
      <c r="N27" s="268"/>
      <c r="O27" s="98"/>
      <c r="P27" s="161"/>
      <c r="Q27" s="269"/>
    </row>
    <row r="28" spans="1:17" ht="15" thickBot="1" x14ac:dyDescent="0.35">
      <c r="A28" s="316" t="s">
        <v>284</v>
      </c>
      <c r="B28" s="316"/>
      <c r="C28" s="316"/>
      <c r="D28" s="316"/>
      <c r="E28" s="316"/>
      <c r="F28" s="316"/>
      <c r="H28" s="267"/>
      <c r="I28" s="267"/>
      <c r="J28" s="267"/>
      <c r="K28" s="268"/>
      <c r="L28" s="268"/>
      <c r="M28" s="268"/>
      <c r="N28" s="268"/>
      <c r="O28" s="98"/>
      <c r="P28" s="161"/>
      <c r="Q28" s="269"/>
    </row>
    <row r="29" spans="1:17" ht="14.4" customHeight="1" thickBot="1" x14ac:dyDescent="0.35">
      <c r="A29" s="39" t="s">
        <v>996</v>
      </c>
      <c r="B29" s="46" t="s">
        <v>997</v>
      </c>
      <c r="C29" s="44" t="s">
        <v>286</v>
      </c>
      <c r="D29" s="44">
        <v>1155</v>
      </c>
      <c r="E29" s="79"/>
      <c r="F29" s="181" t="s">
        <v>14</v>
      </c>
      <c r="H29" s="266"/>
      <c r="I29" s="267"/>
      <c r="J29" s="267"/>
      <c r="K29" s="268"/>
      <c r="L29" s="268"/>
      <c r="M29" s="268"/>
      <c r="N29" s="268"/>
      <c r="O29" s="98"/>
      <c r="P29" s="161"/>
      <c r="Q29" s="269"/>
    </row>
    <row r="30" spans="1:17" ht="15" thickBot="1" x14ac:dyDescent="0.35">
      <c r="A30" s="39" t="s">
        <v>998</v>
      </c>
      <c r="B30" s="46" t="s">
        <v>999</v>
      </c>
      <c r="C30" s="44" t="s">
        <v>286</v>
      </c>
      <c r="D30" s="44">
        <v>990</v>
      </c>
      <c r="E30" s="79"/>
      <c r="F30" s="181" t="s">
        <v>14</v>
      </c>
      <c r="H30" s="273"/>
      <c r="I30" s="267"/>
      <c r="J30" s="267"/>
      <c r="K30" s="268"/>
      <c r="L30" s="268"/>
      <c r="M30" s="268"/>
      <c r="N30" s="268"/>
      <c r="O30" s="98"/>
      <c r="P30" s="161"/>
      <c r="Q30" s="269"/>
    </row>
    <row r="31" spans="1:17" ht="15" thickBot="1" x14ac:dyDescent="0.35">
      <c r="A31" s="39" t="s">
        <v>1000</v>
      </c>
      <c r="B31" s="46" t="s">
        <v>1001</v>
      </c>
      <c r="C31" s="44" t="s">
        <v>286</v>
      </c>
      <c r="D31" s="44">
        <v>165</v>
      </c>
      <c r="E31" s="79"/>
      <c r="F31" s="181" t="s">
        <v>14</v>
      </c>
      <c r="H31" s="266"/>
      <c r="I31" s="267"/>
      <c r="J31" s="267"/>
      <c r="K31" s="268"/>
      <c r="L31" s="268"/>
      <c r="M31" s="268"/>
      <c r="N31" s="268"/>
      <c r="O31" s="98"/>
      <c r="P31" s="161"/>
      <c r="Q31" s="269"/>
    </row>
    <row r="32" spans="1:17" ht="15" thickBot="1" x14ac:dyDescent="0.35">
      <c r="A32" s="340" t="s">
        <v>312</v>
      </c>
      <c r="B32" s="340"/>
      <c r="C32" s="340"/>
      <c r="D32" s="340"/>
      <c r="E32" s="340"/>
      <c r="F32" s="340"/>
      <c r="H32" s="267"/>
      <c r="I32" s="267"/>
      <c r="J32" s="267"/>
      <c r="K32" s="268"/>
      <c r="L32" s="268"/>
      <c r="M32" s="268"/>
      <c r="N32" s="268"/>
      <c r="O32" s="98"/>
      <c r="P32" s="161"/>
      <c r="Q32" s="269"/>
    </row>
    <row r="33" spans="1:17" ht="15" thickBot="1" x14ac:dyDescent="0.35">
      <c r="A33" s="39" t="s">
        <v>1002</v>
      </c>
      <c r="B33" s="30" t="s">
        <v>1003</v>
      </c>
      <c r="C33" s="44" t="s">
        <v>286</v>
      </c>
      <c r="D33" s="44">
        <v>1155</v>
      </c>
      <c r="E33" s="79"/>
      <c r="F33" s="181" t="s">
        <v>14</v>
      </c>
      <c r="H33" s="273"/>
      <c r="I33" s="267"/>
      <c r="J33" s="267"/>
      <c r="K33" s="268"/>
      <c r="L33" s="268"/>
      <c r="M33" s="268"/>
      <c r="N33" s="268"/>
      <c r="O33" s="98"/>
      <c r="P33" s="161"/>
      <c r="Q33" s="269"/>
    </row>
    <row r="34" spans="1:17" ht="15" thickBot="1" x14ac:dyDescent="0.35">
      <c r="A34" s="39" t="s">
        <v>1004</v>
      </c>
      <c r="B34" s="30" t="s">
        <v>1005</v>
      </c>
      <c r="C34" s="44" t="s">
        <v>286</v>
      </c>
      <c r="D34" s="44">
        <v>1155</v>
      </c>
      <c r="E34" s="79"/>
      <c r="F34" s="181" t="s">
        <v>14</v>
      </c>
      <c r="H34" s="266"/>
      <c r="I34" s="267"/>
      <c r="J34" s="267"/>
      <c r="K34" s="268"/>
      <c r="L34" s="268"/>
      <c r="M34" s="268"/>
      <c r="N34" s="268"/>
      <c r="O34" s="98"/>
      <c r="P34" s="161"/>
      <c r="Q34" s="269"/>
    </row>
    <row r="35" spans="1:17" ht="15" thickBot="1" x14ac:dyDescent="0.35">
      <c r="A35" s="340" t="s">
        <v>317</v>
      </c>
      <c r="B35" s="340"/>
      <c r="C35" s="340"/>
      <c r="D35" s="340"/>
      <c r="E35" s="340"/>
      <c r="F35" s="340"/>
      <c r="H35" s="267"/>
      <c r="I35" s="267"/>
      <c r="J35" s="267"/>
      <c r="K35" s="268"/>
      <c r="L35" s="268"/>
      <c r="M35" s="268"/>
      <c r="N35" s="268"/>
      <c r="O35" s="98"/>
      <c r="P35" s="161"/>
      <c r="Q35" s="269"/>
    </row>
    <row r="36" spans="1:17" ht="15" thickBot="1" x14ac:dyDescent="0.35">
      <c r="A36" s="39" t="s">
        <v>1006</v>
      </c>
      <c r="B36" s="30" t="s">
        <v>1007</v>
      </c>
      <c r="C36" s="44" t="s">
        <v>286</v>
      </c>
      <c r="D36" s="44">
        <v>750</v>
      </c>
      <c r="E36" s="79"/>
      <c r="F36" s="181" t="s">
        <v>14</v>
      </c>
      <c r="H36" s="266"/>
      <c r="I36" s="267"/>
      <c r="J36" s="267"/>
      <c r="K36" s="268"/>
      <c r="L36" s="268"/>
      <c r="M36" s="268"/>
      <c r="N36" s="268"/>
      <c r="O36" s="98"/>
      <c r="P36" s="161"/>
      <c r="Q36" s="269"/>
    </row>
    <row r="37" spans="1:17" ht="15" thickBot="1" x14ac:dyDescent="0.35">
      <c r="A37" s="340" t="s">
        <v>1008</v>
      </c>
      <c r="B37" s="340"/>
      <c r="C37" s="340"/>
      <c r="D37" s="340"/>
      <c r="E37" s="340"/>
      <c r="F37" s="340"/>
      <c r="H37" s="267"/>
      <c r="I37" s="267"/>
      <c r="J37" s="267"/>
      <c r="K37" s="268"/>
      <c r="L37" s="268"/>
      <c r="M37" s="268"/>
      <c r="N37" s="268"/>
      <c r="O37" s="98"/>
      <c r="P37" s="161"/>
      <c r="Q37" s="269"/>
    </row>
    <row r="38" spans="1:17" ht="15" thickBot="1" x14ac:dyDescent="0.35">
      <c r="A38" s="42" t="s">
        <v>1009</v>
      </c>
      <c r="B38" s="46" t="s">
        <v>1010</v>
      </c>
      <c r="C38" s="44" t="s">
        <v>286</v>
      </c>
      <c r="D38" s="44">
        <v>750</v>
      </c>
      <c r="E38" s="79"/>
      <c r="F38" s="181" t="s">
        <v>14</v>
      </c>
      <c r="H38" s="266"/>
      <c r="I38" s="267"/>
      <c r="J38" s="267"/>
      <c r="K38" s="268"/>
      <c r="L38" s="268"/>
      <c r="M38" s="268"/>
      <c r="N38" s="268"/>
      <c r="O38" s="98"/>
      <c r="P38" s="161"/>
      <c r="Q38" s="269"/>
    </row>
    <row r="39" spans="1:17" ht="15" thickBot="1" x14ac:dyDescent="0.35">
      <c r="A39" s="340" t="s">
        <v>1011</v>
      </c>
      <c r="B39" s="340"/>
      <c r="C39" s="340"/>
      <c r="D39" s="340"/>
      <c r="E39" s="340"/>
      <c r="F39" s="181" t="s">
        <v>14</v>
      </c>
      <c r="H39" s="267"/>
      <c r="I39" s="267"/>
      <c r="J39" s="267"/>
      <c r="K39" s="268"/>
      <c r="L39" s="268"/>
      <c r="M39" s="268"/>
      <c r="N39" s="268"/>
      <c r="O39" s="98"/>
      <c r="P39" s="161"/>
      <c r="Q39" s="269"/>
    </row>
    <row r="40" spans="1:17" ht="15" thickBot="1" x14ac:dyDescent="0.35">
      <c r="A40" s="334"/>
      <c r="B40" s="335"/>
      <c r="C40" s="335"/>
      <c r="D40" s="335"/>
      <c r="E40" s="335"/>
      <c r="F40" s="336"/>
      <c r="H40" s="267"/>
      <c r="I40" s="267"/>
      <c r="J40" s="267"/>
      <c r="K40" s="268"/>
      <c r="L40" s="268"/>
      <c r="M40" s="268"/>
      <c r="N40" s="268"/>
      <c r="O40" s="98"/>
      <c r="P40" s="161"/>
      <c r="Q40" s="269"/>
    </row>
    <row r="41" spans="1:17" ht="15" thickBot="1" x14ac:dyDescent="0.35">
      <c r="A41" s="37" t="s">
        <v>3</v>
      </c>
      <c r="B41" s="37" t="s">
        <v>4</v>
      </c>
      <c r="C41" s="38" t="s">
        <v>5</v>
      </c>
      <c r="D41" s="38" t="s">
        <v>6</v>
      </c>
      <c r="E41" s="38" t="s">
        <v>7</v>
      </c>
      <c r="F41" s="243" t="s">
        <v>8</v>
      </c>
      <c r="H41" s="267"/>
      <c r="I41" s="267"/>
      <c r="J41" s="267"/>
      <c r="K41" s="268"/>
      <c r="L41" s="268"/>
      <c r="M41" s="268"/>
      <c r="N41" s="268"/>
      <c r="O41" s="98"/>
      <c r="P41" s="161"/>
      <c r="Q41" s="269"/>
    </row>
    <row r="42" spans="1:17" ht="15" thickBot="1" x14ac:dyDescent="0.35">
      <c r="A42" s="341" t="s">
        <v>674</v>
      </c>
      <c r="B42" s="341"/>
      <c r="C42" s="341"/>
      <c r="D42" s="341"/>
      <c r="E42" s="341"/>
      <c r="F42" s="341"/>
      <c r="H42" s="267"/>
      <c r="I42" s="267"/>
      <c r="J42" s="267"/>
      <c r="K42" s="268"/>
      <c r="L42" s="268"/>
      <c r="M42" s="268"/>
      <c r="N42" s="268"/>
      <c r="O42" s="98"/>
      <c r="P42" s="161"/>
      <c r="Q42" s="269"/>
    </row>
    <row r="43" spans="1:17" ht="15" thickBot="1" x14ac:dyDescent="0.35">
      <c r="A43" s="340" t="s">
        <v>1012</v>
      </c>
      <c r="B43" s="340"/>
      <c r="C43" s="340"/>
      <c r="D43" s="340"/>
      <c r="E43" s="340"/>
      <c r="F43" s="340"/>
      <c r="H43" s="267"/>
      <c r="I43" s="267"/>
      <c r="J43" s="267"/>
      <c r="K43" s="268"/>
      <c r="L43" s="268"/>
      <c r="M43" s="268"/>
      <c r="N43" s="268"/>
      <c r="O43" s="98"/>
      <c r="P43" s="161"/>
      <c r="Q43" s="269"/>
    </row>
    <row r="44" spans="1:17" ht="31.2" thickBot="1" x14ac:dyDescent="0.35">
      <c r="A44" s="39" t="s">
        <v>676</v>
      </c>
      <c r="B44" s="131" t="s">
        <v>1013</v>
      </c>
      <c r="C44" s="44" t="s">
        <v>759</v>
      </c>
      <c r="D44" s="44">
        <v>375</v>
      </c>
      <c r="E44" s="79"/>
      <c r="F44" s="181" t="s">
        <v>14</v>
      </c>
      <c r="H44" s="266"/>
      <c r="I44" s="267"/>
      <c r="J44" s="267"/>
      <c r="K44" s="268"/>
      <c r="L44" s="268"/>
      <c r="M44" s="268"/>
      <c r="N44" s="268"/>
      <c r="O44" s="98"/>
      <c r="P44" s="161"/>
      <c r="Q44" s="269"/>
    </row>
    <row r="45" spans="1:17" ht="21" thickBot="1" x14ac:dyDescent="0.35">
      <c r="A45" s="39" t="s">
        <v>679</v>
      </c>
      <c r="B45" s="131" t="s">
        <v>1014</v>
      </c>
      <c r="C45" s="44" t="s">
        <v>759</v>
      </c>
      <c r="D45" s="44">
        <v>375</v>
      </c>
      <c r="E45" s="79"/>
      <c r="F45" s="181" t="s">
        <v>14</v>
      </c>
      <c r="H45" s="266"/>
      <c r="I45" s="267"/>
      <c r="J45" s="267"/>
      <c r="K45" s="268"/>
      <c r="L45" s="268"/>
      <c r="M45" s="268"/>
      <c r="N45" s="268"/>
      <c r="O45" s="98"/>
      <c r="P45" s="161"/>
      <c r="Q45" s="269"/>
    </row>
    <row r="46" spans="1:17" ht="15" customHeight="1" thickBot="1" x14ac:dyDescent="0.35">
      <c r="A46" s="316" t="s">
        <v>1015</v>
      </c>
      <c r="B46" s="316"/>
      <c r="C46" s="316"/>
      <c r="D46" s="316"/>
      <c r="E46" s="316"/>
      <c r="F46" s="316"/>
      <c r="H46" s="267"/>
      <c r="I46" s="267"/>
      <c r="J46" s="267"/>
      <c r="K46" s="268"/>
      <c r="L46" s="268"/>
      <c r="M46" s="268"/>
      <c r="N46" s="268"/>
      <c r="O46" s="98"/>
      <c r="P46" s="161"/>
      <c r="Q46" s="269"/>
    </row>
    <row r="47" spans="1:17" ht="15" thickBot="1" x14ac:dyDescent="0.35">
      <c r="A47" s="39" t="s">
        <v>681</v>
      </c>
      <c r="B47" s="131" t="s">
        <v>1016</v>
      </c>
      <c r="C47" s="44" t="s">
        <v>158</v>
      </c>
      <c r="D47" s="44">
        <v>200</v>
      </c>
      <c r="E47" s="79"/>
      <c r="F47" s="181" t="s">
        <v>14</v>
      </c>
      <c r="H47" s="267"/>
      <c r="I47" s="267"/>
      <c r="J47" s="267"/>
      <c r="K47" s="268"/>
      <c r="L47" s="268"/>
      <c r="M47" s="268"/>
      <c r="N47" s="268"/>
      <c r="O47" s="98"/>
      <c r="P47" s="161"/>
      <c r="Q47" s="269"/>
    </row>
    <row r="48" spans="1:17" ht="15" thickBot="1" x14ac:dyDescent="0.35">
      <c r="A48" s="340" t="s">
        <v>1017</v>
      </c>
      <c r="B48" s="340"/>
      <c r="C48" s="340"/>
      <c r="D48" s="340"/>
      <c r="E48" s="340"/>
      <c r="F48" s="181" t="s">
        <v>14</v>
      </c>
      <c r="H48" s="267"/>
      <c r="I48" s="267"/>
      <c r="J48" s="267"/>
      <c r="K48" s="268"/>
      <c r="L48" s="268"/>
      <c r="M48" s="268"/>
      <c r="N48" s="268"/>
      <c r="O48" s="98"/>
      <c r="P48" s="161"/>
      <c r="Q48" s="269"/>
    </row>
    <row r="49" spans="1:18" ht="15" thickBot="1" x14ac:dyDescent="0.35">
      <c r="A49" s="337"/>
      <c r="B49" s="338"/>
      <c r="C49" s="338"/>
      <c r="D49" s="338"/>
      <c r="E49" s="338"/>
      <c r="F49" s="339"/>
      <c r="H49" s="267"/>
      <c r="I49" s="267"/>
      <c r="J49" s="267"/>
      <c r="K49" s="268"/>
      <c r="L49" s="268"/>
      <c r="M49" s="268"/>
      <c r="N49" s="268"/>
      <c r="O49" s="98"/>
      <c r="P49" s="161"/>
      <c r="Q49" s="269"/>
    </row>
    <row r="50" spans="1:18" ht="15" thickBot="1" x14ac:dyDescent="0.35">
      <c r="A50" s="37" t="s">
        <v>3</v>
      </c>
      <c r="B50" s="37" t="s">
        <v>4</v>
      </c>
      <c r="C50" s="38" t="s">
        <v>5</v>
      </c>
      <c r="D50" s="38" t="s">
        <v>6</v>
      </c>
      <c r="E50" s="38" t="s">
        <v>7</v>
      </c>
      <c r="F50" s="243" t="s">
        <v>8</v>
      </c>
      <c r="H50" s="267"/>
      <c r="I50" s="267"/>
      <c r="J50" s="267"/>
      <c r="K50" s="268"/>
      <c r="L50" s="268"/>
      <c r="M50" s="268"/>
      <c r="N50" s="268"/>
      <c r="O50" s="98"/>
      <c r="P50" s="161"/>
      <c r="Q50" s="269"/>
    </row>
    <row r="51" spans="1:18" ht="15" thickBot="1" x14ac:dyDescent="0.35">
      <c r="A51" s="45" t="s">
        <v>718</v>
      </c>
      <c r="B51" s="45"/>
      <c r="C51" s="45"/>
      <c r="D51" s="45"/>
      <c r="E51" s="45"/>
      <c r="F51" s="264"/>
      <c r="H51" s="267"/>
      <c r="I51" s="267"/>
      <c r="J51" s="267"/>
      <c r="K51" s="268"/>
      <c r="L51" s="268"/>
      <c r="M51" s="268"/>
      <c r="N51" s="268"/>
      <c r="O51" s="98"/>
      <c r="P51" s="161"/>
      <c r="Q51" s="269"/>
    </row>
    <row r="52" spans="1:18" ht="15" customHeight="1" thickBot="1" x14ac:dyDescent="0.35">
      <c r="A52" s="341" t="s">
        <v>1018</v>
      </c>
      <c r="B52" s="341"/>
      <c r="C52" s="341"/>
      <c r="D52" s="341"/>
      <c r="E52" s="341"/>
      <c r="F52" s="341"/>
      <c r="H52" s="267"/>
      <c r="I52" s="267"/>
      <c r="J52" s="267"/>
      <c r="K52" s="268"/>
      <c r="L52" s="268"/>
      <c r="M52" s="268"/>
      <c r="N52" s="268"/>
      <c r="O52" s="98"/>
      <c r="P52" s="161"/>
      <c r="Q52" s="269"/>
    </row>
    <row r="53" spans="1:18" ht="28.2" customHeight="1" thickBot="1" x14ac:dyDescent="0.35">
      <c r="A53" s="49" t="s">
        <v>720</v>
      </c>
      <c r="B53" s="131" t="s">
        <v>1019</v>
      </c>
      <c r="C53" s="44" t="s">
        <v>173</v>
      </c>
      <c r="D53" s="44">
        <v>47</v>
      </c>
      <c r="E53" s="79"/>
      <c r="F53" s="181" t="s">
        <v>14</v>
      </c>
      <c r="H53" s="267"/>
      <c r="I53" s="267"/>
      <c r="J53" s="267"/>
      <c r="K53" s="268"/>
      <c r="L53" s="268"/>
      <c r="M53" s="268"/>
      <c r="N53" s="268"/>
      <c r="O53" s="98"/>
      <c r="P53" s="161"/>
      <c r="Q53" s="269"/>
      <c r="R53" s="274"/>
    </row>
    <row r="54" spans="1:18" ht="21" thickBot="1" x14ac:dyDescent="0.35">
      <c r="A54" s="49" t="s">
        <v>722</v>
      </c>
      <c r="B54" s="131" t="s">
        <v>1020</v>
      </c>
      <c r="C54" s="44" t="s">
        <v>173</v>
      </c>
      <c r="D54" s="44">
        <v>54</v>
      </c>
      <c r="E54" s="79"/>
      <c r="F54" s="181" t="s">
        <v>14</v>
      </c>
      <c r="H54" s="267"/>
      <c r="I54" s="267"/>
      <c r="J54" s="267"/>
      <c r="K54" s="268"/>
      <c r="L54" s="268"/>
      <c r="M54" s="268"/>
      <c r="N54" s="268"/>
      <c r="O54" s="98"/>
      <c r="P54" s="161"/>
      <c r="Q54" s="269"/>
    </row>
    <row r="55" spans="1:18" ht="15" customHeight="1" thickBot="1" x14ac:dyDescent="0.35">
      <c r="A55" s="316" t="s">
        <v>756</v>
      </c>
      <c r="B55" s="316"/>
      <c r="C55" s="316"/>
      <c r="D55" s="316"/>
      <c r="E55" s="316"/>
      <c r="F55" s="316"/>
      <c r="H55" s="267"/>
      <c r="I55" s="267"/>
      <c r="J55" s="267"/>
      <c r="K55" s="268"/>
      <c r="L55" s="268"/>
      <c r="M55" s="268"/>
      <c r="N55" s="268"/>
      <c r="O55" s="98"/>
      <c r="P55" s="161"/>
      <c r="Q55" s="269"/>
    </row>
    <row r="56" spans="1:18" ht="31.2" thickBot="1" x14ac:dyDescent="0.35">
      <c r="A56" s="49" t="s">
        <v>724</v>
      </c>
      <c r="B56" s="27" t="s">
        <v>1021</v>
      </c>
      <c r="C56" s="44" t="s">
        <v>1022</v>
      </c>
      <c r="D56" s="40">
        <v>170</v>
      </c>
      <c r="E56" s="79"/>
      <c r="F56" s="181" t="s">
        <v>14</v>
      </c>
      <c r="H56" s="267"/>
      <c r="I56" s="267"/>
      <c r="J56" s="267"/>
      <c r="K56" s="268"/>
      <c r="L56" s="268"/>
      <c r="M56" s="268"/>
      <c r="N56" s="268"/>
      <c r="O56" s="98"/>
      <c r="P56" s="161"/>
      <c r="Q56" s="269"/>
    </row>
    <row r="57" spans="1:18" ht="15" thickBot="1" x14ac:dyDescent="0.35">
      <c r="A57" s="340" t="s">
        <v>1023</v>
      </c>
      <c r="B57" s="340"/>
      <c r="C57" s="340"/>
      <c r="D57" s="340"/>
      <c r="E57" s="340"/>
      <c r="F57" s="181" t="s">
        <v>14</v>
      </c>
      <c r="H57" s="267"/>
      <c r="I57" s="267"/>
      <c r="J57" s="267"/>
      <c r="K57" s="268"/>
      <c r="L57" s="268"/>
      <c r="M57" s="268"/>
      <c r="N57" s="268"/>
      <c r="O57" s="98"/>
      <c r="P57" s="161"/>
      <c r="Q57" s="269"/>
    </row>
    <row r="58" spans="1:18" ht="15" thickBot="1" x14ac:dyDescent="0.35">
      <c r="A58" s="331"/>
      <c r="B58" s="332"/>
      <c r="C58" s="332"/>
      <c r="D58" s="332"/>
      <c r="E58" s="332"/>
      <c r="F58" s="333"/>
      <c r="H58" s="267"/>
      <c r="I58" s="267"/>
      <c r="J58" s="267"/>
      <c r="K58" s="268"/>
      <c r="L58" s="268"/>
      <c r="M58" s="268"/>
      <c r="N58" s="268"/>
      <c r="O58" s="98"/>
      <c r="P58" s="161"/>
      <c r="Q58" s="269"/>
    </row>
    <row r="59" spans="1:18" ht="15" thickBot="1" x14ac:dyDescent="0.35">
      <c r="A59" s="37" t="s">
        <v>3</v>
      </c>
      <c r="B59" s="37" t="s">
        <v>4</v>
      </c>
      <c r="C59" s="38" t="s">
        <v>5</v>
      </c>
      <c r="D59" s="38" t="s">
        <v>6</v>
      </c>
      <c r="E59" s="38" t="s">
        <v>7</v>
      </c>
      <c r="F59" s="243" t="s">
        <v>8</v>
      </c>
      <c r="H59" s="267"/>
      <c r="I59" s="267"/>
      <c r="J59" s="267"/>
      <c r="K59" s="268"/>
      <c r="L59" s="268"/>
      <c r="M59" s="268"/>
      <c r="N59" s="268"/>
      <c r="O59" s="98"/>
      <c r="P59" s="161"/>
      <c r="Q59" s="269"/>
    </row>
    <row r="60" spans="1:18" ht="14.4" customHeight="1" thickBot="1" x14ac:dyDescent="0.35">
      <c r="A60" s="341" t="s">
        <v>932</v>
      </c>
      <c r="B60" s="341"/>
      <c r="C60" s="341"/>
      <c r="D60" s="341"/>
      <c r="E60" s="341"/>
      <c r="F60" s="341"/>
      <c r="H60" s="267"/>
      <c r="I60" s="267"/>
      <c r="J60" s="267"/>
      <c r="K60" s="268"/>
      <c r="L60" s="268"/>
      <c r="M60" s="268"/>
      <c r="N60" s="268"/>
      <c r="O60" s="98"/>
      <c r="P60" s="161"/>
      <c r="Q60" s="269"/>
    </row>
    <row r="61" spans="1:18" ht="15" thickBot="1" x14ac:dyDescent="0.35">
      <c r="A61" s="341" t="s">
        <v>933</v>
      </c>
      <c r="B61" s="341"/>
      <c r="C61" s="341"/>
      <c r="D61" s="341"/>
      <c r="E61" s="341"/>
      <c r="F61" s="341"/>
      <c r="H61" s="267"/>
      <c r="I61" s="267"/>
      <c r="J61" s="267"/>
      <c r="K61" s="268"/>
      <c r="L61" s="268"/>
      <c r="M61" s="268"/>
      <c r="N61" s="268"/>
      <c r="O61" s="98"/>
      <c r="P61" s="161"/>
      <c r="Q61" s="269"/>
    </row>
    <row r="62" spans="1:18" ht="31.2" thickBot="1" x14ac:dyDescent="0.35">
      <c r="A62" s="49" t="s">
        <v>1024</v>
      </c>
      <c r="B62" s="46" t="s">
        <v>1025</v>
      </c>
      <c r="C62" s="44" t="s">
        <v>1026</v>
      </c>
      <c r="D62" s="44">
        <v>16</v>
      </c>
      <c r="E62" s="79"/>
      <c r="F62" s="181" t="s">
        <v>14</v>
      </c>
      <c r="H62" s="267"/>
      <c r="I62" s="267"/>
      <c r="J62" s="267"/>
      <c r="K62" s="275"/>
      <c r="L62" s="268"/>
      <c r="M62" s="268"/>
      <c r="N62" s="268"/>
      <c r="O62" s="98"/>
      <c r="P62" s="161"/>
      <c r="Q62" s="269"/>
    </row>
    <row r="63" spans="1:18" ht="23.4" customHeight="1" thickBot="1" x14ac:dyDescent="0.35">
      <c r="A63" s="49" t="s">
        <v>1027</v>
      </c>
      <c r="B63" s="46" t="s">
        <v>1028</v>
      </c>
      <c r="C63" s="44" t="s">
        <v>1026</v>
      </c>
      <c r="D63" s="44">
        <v>1</v>
      </c>
      <c r="E63" s="79"/>
      <c r="F63" s="181" t="s">
        <v>14</v>
      </c>
      <c r="H63" s="267"/>
      <c r="I63" s="267"/>
      <c r="J63" s="267"/>
      <c r="K63" s="276"/>
      <c r="L63" s="268"/>
      <c r="M63" s="268"/>
      <c r="N63" s="268"/>
      <c r="O63" s="98"/>
      <c r="P63" s="161"/>
      <c r="Q63" s="269"/>
    </row>
    <row r="64" spans="1:18" ht="15" thickBot="1" x14ac:dyDescent="0.35">
      <c r="A64" s="340" t="s">
        <v>1029</v>
      </c>
      <c r="B64" s="340"/>
      <c r="C64" s="340"/>
      <c r="D64" s="340"/>
      <c r="E64" s="340"/>
      <c r="F64" s="181" t="s">
        <v>14</v>
      </c>
      <c r="H64" s="267"/>
      <c r="I64" s="267"/>
      <c r="J64" s="267"/>
      <c r="K64" s="268"/>
      <c r="L64" s="268"/>
      <c r="M64" s="268"/>
      <c r="N64" s="268"/>
      <c r="O64" s="98"/>
      <c r="P64" s="161"/>
      <c r="Q64" s="269"/>
    </row>
    <row r="65" spans="1:19" ht="15" thickBot="1" x14ac:dyDescent="0.35">
      <c r="A65" s="331"/>
      <c r="B65" s="332"/>
      <c r="C65" s="332"/>
      <c r="D65" s="332"/>
      <c r="E65" s="332"/>
      <c r="F65" s="333"/>
      <c r="H65" s="267"/>
      <c r="I65" s="267"/>
      <c r="J65" s="267"/>
      <c r="K65" s="268"/>
      <c r="L65" s="268"/>
      <c r="M65" s="268"/>
      <c r="N65" s="268"/>
      <c r="O65" s="98"/>
      <c r="P65" s="161"/>
      <c r="Q65" s="269"/>
    </row>
    <row r="66" spans="1:19" ht="15" thickBot="1" x14ac:dyDescent="0.35">
      <c r="A66" s="37" t="s">
        <v>3</v>
      </c>
      <c r="B66" s="37" t="s">
        <v>4</v>
      </c>
      <c r="C66" s="38" t="s">
        <v>5</v>
      </c>
      <c r="D66" s="38" t="s">
        <v>6</v>
      </c>
      <c r="E66" s="38" t="s">
        <v>7</v>
      </c>
      <c r="F66" s="243" t="s">
        <v>8</v>
      </c>
      <c r="H66" s="267"/>
      <c r="I66" s="267"/>
      <c r="J66" s="267"/>
      <c r="K66" s="268"/>
      <c r="L66" s="268"/>
      <c r="M66" s="268"/>
      <c r="N66" s="268"/>
      <c r="O66" s="98"/>
      <c r="P66" s="161"/>
      <c r="Q66" s="269"/>
    </row>
    <row r="67" spans="1:19" ht="15" thickBot="1" x14ac:dyDescent="0.35">
      <c r="A67" s="341" t="s">
        <v>1030</v>
      </c>
      <c r="B67" s="341"/>
      <c r="C67" s="341"/>
      <c r="D67" s="341"/>
      <c r="E67" s="341"/>
      <c r="F67" s="341"/>
      <c r="H67" s="267"/>
      <c r="I67" s="267"/>
      <c r="J67" s="267"/>
      <c r="K67" s="268"/>
      <c r="L67" s="268"/>
      <c r="M67" s="268"/>
      <c r="N67" s="268"/>
      <c r="O67" s="98"/>
      <c r="P67" s="161"/>
      <c r="Q67" s="269"/>
      <c r="R67"/>
    </row>
    <row r="68" spans="1:19" ht="15" thickBot="1" x14ac:dyDescent="0.35">
      <c r="A68" s="316" t="s">
        <v>1031</v>
      </c>
      <c r="B68" s="316"/>
      <c r="C68" s="316"/>
      <c r="D68" s="316"/>
      <c r="E68" s="316"/>
      <c r="F68" s="316"/>
      <c r="H68" s="267"/>
      <c r="I68" s="267"/>
      <c r="J68" s="267"/>
      <c r="K68" s="268"/>
      <c r="L68" s="268"/>
      <c r="M68" s="268"/>
      <c r="N68" s="268"/>
      <c r="O68" s="98"/>
      <c r="P68" s="161"/>
      <c r="Q68" s="269"/>
    </row>
    <row r="69" spans="1:19" ht="23.25" customHeight="1" thickBot="1" x14ac:dyDescent="0.35">
      <c r="A69" s="49" t="s">
        <v>1032</v>
      </c>
      <c r="B69" s="27" t="s">
        <v>1033</v>
      </c>
      <c r="C69" s="44" t="s">
        <v>991</v>
      </c>
      <c r="D69" s="44">
        <v>1</v>
      </c>
      <c r="E69" s="41"/>
      <c r="F69" s="181" t="s">
        <v>14</v>
      </c>
      <c r="H69" s="343"/>
      <c r="I69" s="343"/>
      <c r="J69" s="343"/>
      <c r="K69" s="268"/>
      <c r="L69" s="268"/>
      <c r="M69" s="268"/>
      <c r="N69" s="268"/>
      <c r="O69" s="98"/>
      <c r="P69" s="161"/>
      <c r="Q69" s="269"/>
    </row>
    <row r="70" spans="1:19" ht="15" thickBot="1" x14ac:dyDescent="0.35">
      <c r="A70" s="49" t="s">
        <v>1034</v>
      </c>
      <c r="B70" s="27" t="s">
        <v>1035</v>
      </c>
      <c r="C70" s="44" t="s">
        <v>991</v>
      </c>
      <c r="D70" s="44">
        <v>1</v>
      </c>
      <c r="E70" s="41"/>
      <c r="F70" s="181" t="s">
        <v>14</v>
      </c>
      <c r="H70" s="343"/>
      <c r="I70" s="343"/>
      <c r="J70" s="343"/>
      <c r="K70" s="268"/>
      <c r="L70" s="268"/>
      <c r="M70" s="268"/>
      <c r="N70" s="268"/>
      <c r="O70" s="98"/>
      <c r="P70" s="161"/>
      <c r="Q70" s="269"/>
      <c r="S70"/>
    </row>
    <row r="71" spans="1:19" ht="15" thickBot="1" x14ac:dyDescent="0.35">
      <c r="A71" s="49" t="s">
        <v>1036</v>
      </c>
      <c r="B71" s="27" t="s">
        <v>1037</v>
      </c>
      <c r="C71" s="44" t="s">
        <v>1026</v>
      </c>
      <c r="D71" s="40">
        <v>44</v>
      </c>
      <c r="E71" s="79"/>
      <c r="F71" s="181" t="s">
        <v>14</v>
      </c>
      <c r="H71" s="268"/>
      <c r="I71" s="268"/>
      <c r="J71" s="268"/>
      <c r="K71" s="277"/>
      <c r="L71" s="268"/>
      <c r="M71" s="268"/>
      <c r="N71" s="268"/>
      <c r="O71" s="98"/>
      <c r="P71" s="161"/>
      <c r="Q71" s="269"/>
    </row>
    <row r="72" spans="1:19" ht="23.25" customHeight="1" thickBot="1" x14ac:dyDescent="0.35">
      <c r="A72" s="49" t="s">
        <v>1038</v>
      </c>
      <c r="B72" s="27" t="s">
        <v>1039</v>
      </c>
      <c r="C72" s="44" t="s">
        <v>991</v>
      </c>
      <c r="D72" s="44">
        <v>1</v>
      </c>
      <c r="E72" s="41"/>
      <c r="F72" s="181" t="s">
        <v>14</v>
      </c>
      <c r="H72" s="343"/>
      <c r="I72" s="343"/>
      <c r="J72" s="343"/>
      <c r="K72" s="268"/>
      <c r="L72" s="268"/>
      <c r="M72" s="268"/>
      <c r="N72" s="268"/>
      <c r="O72" s="98"/>
      <c r="P72" s="161"/>
      <c r="Q72" s="269"/>
    </row>
    <row r="73" spans="1:19" ht="21" thickBot="1" x14ac:dyDescent="0.35">
      <c r="A73" s="49" t="s">
        <v>1040</v>
      </c>
      <c r="B73" s="27" t="s">
        <v>1041</v>
      </c>
      <c r="C73" s="44" t="s">
        <v>991</v>
      </c>
      <c r="D73" s="44">
        <v>1</v>
      </c>
      <c r="E73" s="41"/>
      <c r="F73" s="181" t="s">
        <v>14</v>
      </c>
      <c r="H73" s="343"/>
      <c r="I73" s="343"/>
      <c r="J73" s="343"/>
      <c r="K73" s="268"/>
      <c r="L73" s="268"/>
      <c r="M73" s="268"/>
      <c r="N73" s="268"/>
      <c r="O73" s="98"/>
      <c r="P73" s="161"/>
      <c r="Q73" s="269"/>
    </row>
    <row r="74" spans="1:19" ht="15" customHeight="1" thickBot="1" x14ac:dyDescent="0.35">
      <c r="A74" s="316" t="s">
        <v>1042</v>
      </c>
      <c r="B74" s="316"/>
      <c r="C74" s="316"/>
      <c r="D74" s="316"/>
      <c r="E74" s="316"/>
      <c r="F74" s="316"/>
      <c r="H74" s="267"/>
      <c r="I74" s="267"/>
      <c r="J74" s="267"/>
      <c r="K74" s="268"/>
      <c r="L74" s="268"/>
      <c r="M74" s="268"/>
      <c r="N74" s="268"/>
      <c r="O74" s="98"/>
      <c r="P74" s="161"/>
      <c r="Q74" s="269"/>
    </row>
    <row r="75" spans="1:19" ht="21" thickBot="1" x14ac:dyDescent="0.35">
      <c r="A75" s="49" t="s">
        <v>1043</v>
      </c>
      <c r="B75" s="30" t="s">
        <v>1044</v>
      </c>
      <c r="C75" s="44" t="s">
        <v>173</v>
      </c>
      <c r="D75" s="44">
        <v>450</v>
      </c>
      <c r="E75" s="79"/>
      <c r="F75" s="181" t="s">
        <v>14</v>
      </c>
      <c r="H75" s="268"/>
      <c r="I75" s="268"/>
      <c r="J75" s="268"/>
      <c r="K75" s="277"/>
      <c r="L75" s="268"/>
      <c r="M75" s="268"/>
      <c r="N75" s="268"/>
      <c r="O75" s="98"/>
      <c r="P75" s="161"/>
      <c r="Q75" s="269"/>
    </row>
    <row r="76" spans="1:19" ht="31.2" thickBot="1" x14ac:dyDescent="0.35">
      <c r="A76" s="49" t="s">
        <v>1045</v>
      </c>
      <c r="B76" s="30" t="s">
        <v>1046</v>
      </c>
      <c r="C76" s="44" t="s">
        <v>173</v>
      </c>
      <c r="D76" s="44">
        <v>20</v>
      </c>
      <c r="E76" s="79"/>
      <c r="F76" s="181" t="s">
        <v>14</v>
      </c>
      <c r="H76" s="268"/>
      <c r="I76" s="268"/>
      <c r="J76" s="268"/>
      <c r="K76" s="277"/>
      <c r="L76" s="268"/>
      <c r="M76" s="268"/>
      <c r="N76" s="268"/>
      <c r="O76" s="98"/>
      <c r="P76" s="161"/>
      <c r="Q76" s="269"/>
    </row>
    <row r="77" spans="1:19" ht="14.4" customHeight="1" thickBot="1" x14ac:dyDescent="0.35">
      <c r="A77" s="341" t="s">
        <v>1047</v>
      </c>
      <c r="B77" s="341"/>
      <c r="C77" s="341"/>
      <c r="D77" s="341"/>
      <c r="E77" s="341"/>
      <c r="F77" s="341"/>
      <c r="H77" s="268"/>
      <c r="I77" s="268"/>
      <c r="J77" s="268"/>
      <c r="K77" s="268"/>
      <c r="L77" s="268"/>
      <c r="M77" s="268"/>
      <c r="N77" s="268"/>
      <c r="O77" s="98"/>
      <c r="P77" s="161"/>
      <c r="Q77" s="269"/>
    </row>
    <row r="78" spans="1:19" ht="21" thickBot="1" x14ac:dyDescent="0.35">
      <c r="A78" s="49" t="s">
        <v>1048</v>
      </c>
      <c r="B78" s="30" t="s">
        <v>1049</v>
      </c>
      <c r="C78" s="44" t="s">
        <v>1050</v>
      </c>
      <c r="D78" s="44">
        <v>8.1999999999999993</v>
      </c>
      <c r="E78" s="79"/>
      <c r="F78" s="181" t="s">
        <v>14</v>
      </c>
      <c r="H78" s="268"/>
      <c r="I78" s="268"/>
      <c r="J78" s="268"/>
      <c r="K78" s="277"/>
      <c r="L78" s="268"/>
      <c r="M78" s="268"/>
      <c r="N78" s="268"/>
      <c r="O78" s="98"/>
      <c r="P78" s="161"/>
      <c r="Q78" s="269"/>
    </row>
    <row r="79" spans="1:19" ht="21" thickBot="1" x14ac:dyDescent="0.35">
      <c r="A79" s="49" t="s">
        <v>1051</v>
      </c>
      <c r="B79" s="30" t="s">
        <v>1052</v>
      </c>
      <c r="C79" s="44" t="s">
        <v>1050</v>
      </c>
      <c r="D79" s="44">
        <v>12.9</v>
      </c>
      <c r="E79" s="79"/>
      <c r="F79" s="181" t="s">
        <v>14</v>
      </c>
      <c r="H79" s="268"/>
      <c r="I79" s="268"/>
      <c r="J79" s="268"/>
      <c r="K79" s="277"/>
      <c r="L79" s="268"/>
      <c r="M79" s="268"/>
      <c r="N79" s="268"/>
      <c r="O79" s="98"/>
      <c r="P79" s="161"/>
      <c r="Q79" s="269"/>
    </row>
    <row r="80" spans="1:19" ht="15" thickBot="1" x14ac:dyDescent="0.35">
      <c r="A80" s="341" t="s">
        <v>1053</v>
      </c>
      <c r="B80" s="341"/>
      <c r="C80" s="341"/>
      <c r="D80" s="341"/>
      <c r="E80" s="341"/>
      <c r="F80" s="341"/>
      <c r="H80" s="267"/>
      <c r="I80" s="267"/>
      <c r="J80" s="267"/>
      <c r="K80" s="268"/>
      <c r="L80" s="268"/>
      <c r="M80" s="268"/>
      <c r="N80" s="268"/>
      <c r="O80" s="98"/>
      <c r="P80" s="161"/>
      <c r="Q80" s="269"/>
      <c r="R80"/>
    </row>
    <row r="81" spans="1:17" ht="23.25" customHeight="1" thickBot="1" x14ac:dyDescent="0.35">
      <c r="A81" s="100" t="s">
        <v>1054</v>
      </c>
      <c r="B81" s="46" t="s">
        <v>1055</v>
      </c>
      <c r="C81" s="44" t="s">
        <v>991</v>
      </c>
      <c r="D81" s="44">
        <v>1</v>
      </c>
      <c r="E81" s="79"/>
      <c r="F81" s="181" t="s">
        <v>14</v>
      </c>
      <c r="H81" s="343"/>
      <c r="I81" s="343"/>
      <c r="J81" s="343"/>
      <c r="K81" s="268"/>
      <c r="L81" s="268"/>
      <c r="M81" s="268"/>
      <c r="N81" s="268"/>
      <c r="O81" s="98"/>
      <c r="P81" s="161"/>
      <c r="Q81" s="269"/>
    </row>
    <row r="82" spans="1:17" ht="15" thickBot="1" x14ac:dyDescent="0.35">
      <c r="A82" s="100" t="s">
        <v>1056</v>
      </c>
      <c r="B82" s="30" t="s">
        <v>1057</v>
      </c>
      <c r="C82" s="44" t="s">
        <v>1026</v>
      </c>
      <c r="D82" s="44">
        <v>2</v>
      </c>
      <c r="E82" s="79"/>
      <c r="F82" s="181" t="s">
        <v>14</v>
      </c>
      <c r="H82" s="343"/>
      <c r="I82" s="343"/>
      <c r="J82" s="343"/>
      <c r="K82" s="268"/>
      <c r="L82" s="268"/>
      <c r="M82" s="268"/>
      <c r="N82" s="268"/>
      <c r="O82" s="98"/>
      <c r="P82" s="161"/>
      <c r="Q82" s="269"/>
    </row>
    <row r="83" spans="1:17" ht="15" thickBot="1" x14ac:dyDescent="0.35">
      <c r="A83" s="100" t="s">
        <v>1058</v>
      </c>
      <c r="B83" s="46" t="s">
        <v>1059</v>
      </c>
      <c r="C83" s="44" t="s">
        <v>991</v>
      </c>
      <c r="D83" s="44">
        <v>1</v>
      </c>
      <c r="E83" s="79"/>
      <c r="F83" s="181" t="s">
        <v>14</v>
      </c>
      <c r="H83" s="343"/>
      <c r="I83" s="343"/>
      <c r="J83" s="343"/>
      <c r="K83" s="268"/>
      <c r="L83" s="268"/>
      <c r="M83" s="268"/>
      <c r="N83" s="268"/>
      <c r="O83" s="98"/>
      <c r="P83" s="161"/>
      <c r="Q83" s="269"/>
    </row>
    <row r="84" spans="1:17" ht="15" thickBot="1" x14ac:dyDescent="0.35">
      <c r="A84" s="100" t="s">
        <v>1060</v>
      </c>
      <c r="B84" s="30" t="s">
        <v>1061</v>
      </c>
      <c r="C84" s="44" t="s">
        <v>1026</v>
      </c>
      <c r="D84" s="44">
        <v>2</v>
      </c>
      <c r="E84" s="79"/>
      <c r="F84" s="181" t="s">
        <v>14</v>
      </c>
      <c r="H84" s="268"/>
      <c r="I84" s="268"/>
      <c r="J84" s="268"/>
      <c r="K84" s="277"/>
      <c r="L84" s="268"/>
      <c r="M84" s="268"/>
      <c r="N84" s="268"/>
      <c r="O84" s="98"/>
      <c r="P84" s="161"/>
      <c r="Q84" s="269"/>
    </row>
    <row r="85" spans="1:17" ht="15" thickBot="1" x14ac:dyDescent="0.35">
      <c r="A85" s="100" t="s">
        <v>1062</v>
      </c>
      <c r="B85" s="46" t="s">
        <v>1063</v>
      </c>
      <c r="C85" s="44" t="s">
        <v>991</v>
      </c>
      <c r="D85" s="44">
        <v>1</v>
      </c>
      <c r="E85" s="79"/>
      <c r="F85" s="181" t="s">
        <v>14</v>
      </c>
      <c r="H85" s="268"/>
      <c r="I85" s="268"/>
      <c r="J85" s="268"/>
      <c r="K85" s="268"/>
      <c r="L85" s="268"/>
      <c r="M85" s="268"/>
      <c r="N85" s="268"/>
      <c r="O85" s="98"/>
      <c r="P85" s="161"/>
      <c r="Q85" s="269"/>
    </row>
    <row r="86" spans="1:17" ht="15" thickBot="1" x14ac:dyDescent="0.35">
      <c r="A86" s="100" t="s">
        <v>1064</v>
      </c>
      <c r="B86" s="30" t="s">
        <v>1065</v>
      </c>
      <c r="C86" s="44" t="s">
        <v>1026</v>
      </c>
      <c r="D86" s="44">
        <v>2</v>
      </c>
      <c r="E86" s="79"/>
      <c r="F86" s="181" t="s">
        <v>14</v>
      </c>
      <c r="H86" s="268"/>
      <c r="I86" s="268"/>
      <c r="J86" s="268"/>
      <c r="K86" s="277"/>
      <c r="L86" s="268"/>
      <c r="M86" s="268"/>
      <c r="N86" s="268"/>
      <c r="O86" s="98"/>
      <c r="P86" s="161"/>
      <c r="Q86" s="269"/>
    </row>
    <row r="87" spans="1:17" ht="15" thickBot="1" x14ac:dyDescent="0.35">
      <c r="A87" s="100" t="s">
        <v>1066</v>
      </c>
      <c r="B87" s="46" t="s">
        <v>1067</v>
      </c>
      <c r="C87" s="44" t="s">
        <v>991</v>
      </c>
      <c r="D87" s="44">
        <v>1</v>
      </c>
      <c r="E87" s="79"/>
      <c r="F87" s="181" t="s">
        <v>14</v>
      </c>
      <c r="H87" s="267"/>
      <c r="I87" s="267"/>
      <c r="J87" s="267"/>
      <c r="K87" s="268"/>
      <c r="L87" s="268"/>
      <c r="M87" s="268"/>
      <c r="N87" s="268"/>
      <c r="O87" s="98"/>
      <c r="P87" s="161"/>
      <c r="Q87" s="269"/>
    </row>
    <row r="88" spans="1:17" ht="15" thickBot="1" x14ac:dyDescent="0.35">
      <c r="A88" s="100" t="s">
        <v>1068</v>
      </c>
      <c r="B88" s="30" t="s">
        <v>1069</v>
      </c>
      <c r="C88" s="44" t="s">
        <v>1026</v>
      </c>
      <c r="D88" s="44">
        <v>2</v>
      </c>
      <c r="E88" s="79"/>
      <c r="F88" s="181" t="s">
        <v>14</v>
      </c>
      <c r="H88" s="267"/>
      <c r="I88" s="267"/>
      <c r="J88" s="267"/>
      <c r="K88" s="268"/>
      <c r="L88" s="268"/>
      <c r="M88" s="268"/>
      <c r="N88" s="268"/>
      <c r="O88" s="98"/>
      <c r="P88" s="161"/>
      <c r="Q88" s="269"/>
    </row>
    <row r="89" spans="1:17" ht="15" thickBot="1" x14ac:dyDescent="0.35">
      <c r="A89" s="100" t="s">
        <v>1070</v>
      </c>
      <c r="B89" s="46" t="s">
        <v>1071</v>
      </c>
      <c r="C89" s="44" t="s">
        <v>991</v>
      </c>
      <c r="D89" s="44">
        <v>1</v>
      </c>
      <c r="E89" s="79"/>
      <c r="F89" s="181" t="s">
        <v>14</v>
      </c>
      <c r="H89" s="267"/>
      <c r="I89" s="267"/>
      <c r="J89" s="267"/>
      <c r="K89" s="268"/>
      <c r="L89" s="268"/>
      <c r="M89" s="268"/>
      <c r="N89" s="268"/>
      <c r="O89" s="98"/>
      <c r="P89" s="161"/>
      <c r="Q89" s="269"/>
    </row>
    <row r="90" spans="1:17" ht="15" thickBot="1" x14ac:dyDescent="0.35">
      <c r="A90" s="100" t="s">
        <v>1072</v>
      </c>
      <c r="B90" s="30" t="s">
        <v>1073</v>
      </c>
      <c r="C90" s="44" t="s">
        <v>1026</v>
      </c>
      <c r="D90" s="44">
        <v>46</v>
      </c>
      <c r="E90" s="79"/>
      <c r="F90" s="181" t="s">
        <v>14</v>
      </c>
      <c r="H90" s="267"/>
      <c r="I90" s="267"/>
      <c r="J90" s="267"/>
      <c r="K90" s="268"/>
      <c r="L90" s="268"/>
      <c r="M90" s="268"/>
      <c r="N90" s="268"/>
      <c r="O90" s="98"/>
      <c r="P90" s="161"/>
      <c r="Q90" s="269"/>
    </row>
    <row r="91" spans="1:17" ht="15" thickBot="1" x14ac:dyDescent="0.35">
      <c r="A91" s="101" t="s">
        <v>1074</v>
      </c>
      <c r="B91" s="49"/>
      <c r="C91" s="158"/>
      <c r="D91" s="158"/>
      <c r="E91" s="158"/>
      <c r="F91" s="181" t="s">
        <v>14</v>
      </c>
      <c r="H91" s="267"/>
      <c r="I91" s="267"/>
      <c r="J91" s="267"/>
      <c r="K91" s="268"/>
      <c r="L91" s="268"/>
      <c r="M91" s="268"/>
      <c r="N91" s="268"/>
      <c r="O91" s="98"/>
      <c r="P91" s="161"/>
      <c r="Q91" s="269"/>
    </row>
    <row r="92" spans="1:17" ht="15" thickBot="1" x14ac:dyDescent="0.35">
      <c r="A92" s="331"/>
      <c r="B92" s="332"/>
      <c r="C92" s="332"/>
      <c r="D92" s="332"/>
      <c r="E92" s="332"/>
      <c r="F92" s="333"/>
      <c r="H92" s="267"/>
      <c r="I92" s="267"/>
      <c r="J92" s="267"/>
      <c r="K92" s="268"/>
      <c r="L92" s="268"/>
      <c r="M92" s="268"/>
      <c r="N92" s="268"/>
      <c r="O92" s="98"/>
      <c r="P92" s="161"/>
      <c r="Q92" s="269"/>
    </row>
    <row r="93" spans="1:17" ht="15" thickBot="1" x14ac:dyDescent="0.35">
      <c r="A93" s="37" t="s">
        <v>3</v>
      </c>
      <c r="B93" s="37" t="s">
        <v>4</v>
      </c>
      <c r="C93" s="38" t="s">
        <v>5</v>
      </c>
      <c r="D93" s="38" t="s">
        <v>6</v>
      </c>
      <c r="E93" s="38" t="s">
        <v>7</v>
      </c>
      <c r="F93" s="243" t="s">
        <v>8</v>
      </c>
      <c r="H93" s="267"/>
      <c r="I93" s="267"/>
      <c r="J93" s="267"/>
      <c r="K93" s="268"/>
      <c r="L93" s="268"/>
      <c r="M93" s="268"/>
      <c r="N93" s="268"/>
      <c r="O93" s="98"/>
      <c r="P93" s="161"/>
      <c r="Q93" s="269"/>
    </row>
    <row r="94" spans="1:17" ht="15" thickBot="1" x14ac:dyDescent="0.35">
      <c r="A94" s="341" t="s">
        <v>1075</v>
      </c>
      <c r="B94" s="341"/>
      <c r="C94" s="341"/>
      <c r="D94" s="341"/>
      <c r="E94" s="341"/>
      <c r="F94" s="341"/>
      <c r="H94" s="267"/>
      <c r="I94" s="267"/>
      <c r="J94" s="267"/>
      <c r="K94" s="268"/>
      <c r="L94" s="268"/>
      <c r="M94" s="268"/>
      <c r="N94" s="268"/>
      <c r="O94" s="98"/>
      <c r="P94" s="161"/>
      <c r="Q94" s="269"/>
    </row>
    <row r="95" spans="1:17" ht="15" thickBot="1" x14ac:dyDescent="0.35">
      <c r="A95" s="316" t="s">
        <v>1076</v>
      </c>
      <c r="B95" s="316"/>
      <c r="C95" s="316"/>
      <c r="D95" s="316"/>
      <c r="E95" s="316"/>
      <c r="F95" s="316"/>
      <c r="H95" s="267"/>
      <c r="I95" s="267"/>
      <c r="J95" s="267"/>
      <c r="K95" s="268"/>
      <c r="L95" s="268"/>
      <c r="M95" s="268"/>
      <c r="N95" s="268"/>
      <c r="O95" s="98"/>
      <c r="P95" s="161"/>
      <c r="Q95" s="269"/>
    </row>
    <row r="96" spans="1:17" ht="15" thickBot="1" x14ac:dyDescent="0.35">
      <c r="A96" s="49" t="s">
        <v>1077</v>
      </c>
      <c r="B96" s="30" t="s">
        <v>1078</v>
      </c>
      <c r="C96" s="44" t="s">
        <v>286</v>
      </c>
      <c r="D96" s="44">
        <v>120</v>
      </c>
      <c r="E96" s="79"/>
      <c r="F96" s="181" t="s">
        <v>14</v>
      </c>
      <c r="H96" s="267"/>
      <c r="I96" s="267"/>
      <c r="J96" s="267"/>
      <c r="K96" s="268"/>
      <c r="L96" s="268"/>
      <c r="M96" s="268"/>
      <c r="N96" s="268"/>
      <c r="O96" s="98"/>
      <c r="P96" s="161"/>
      <c r="Q96" s="269"/>
    </row>
    <row r="97" spans="1:18" ht="15" thickBot="1" x14ac:dyDescent="0.35">
      <c r="A97" s="49" t="s">
        <v>1079</v>
      </c>
      <c r="B97" s="30" t="s">
        <v>1080</v>
      </c>
      <c r="C97" s="44" t="s">
        <v>286</v>
      </c>
      <c r="D97" s="44">
        <v>185</v>
      </c>
      <c r="E97" s="79"/>
      <c r="F97" s="181" t="s">
        <v>14</v>
      </c>
      <c r="H97" s="267"/>
      <c r="I97" s="267"/>
      <c r="J97" s="267"/>
      <c r="K97" s="268"/>
      <c r="L97" s="268"/>
      <c r="M97" s="268"/>
      <c r="N97" s="268"/>
      <c r="O97" s="98"/>
      <c r="P97" s="161"/>
      <c r="Q97" s="269"/>
    </row>
    <row r="98" spans="1:18" ht="15" thickBot="1" x14ac:dyDescent="0.35">
      <c r="A98" s="49" t="s">
        <v>1081</v>
      </c>
      <c r="B98" s="30" t="s">
        <v>1082</v>
      </c>
      <c r="C98" s="44" t="s">
        <v>286</v>
      </c>
      <c r="D98" s="44">
        <v>72</v>
      </c>
      <c r="E98" s="79"/>
      <c r="F98" s="181" t="s">
        <v>14</v>
      </c>
      <c r="H98" s="267"/>
      <c r="I98" s="267"/>
      <c r="J98" s="267"/>
      <c r="K98" s="268"/>
      <c r="L98" s="268"/>
      <c r="M98" s="268"/>
      <c r="N98" s="268"/>
      <c r="O98" s="98"/>
      <c r="P98" s="161"/>
      <c r="Q98" s="269"/>
    </row>
    <row r="99" spans="1:18" ht="15" thickBot="1" x14ac:dyDescent="0.35">
      <c r="A99" s="49" t="s">
        <v>1083</v>
      </c>
      <c r="B99" s="30" t="s">
        <v>1084</v>
      </c>
      <c r="C99" s="44" t="s">
        <v>286</v>
      </c>
      <c r="D99" s="44">
        <v>55</v>
      </c>
      <c r="E99" s="79"/>
      <c r="F99" s="181" t="s">
        <v>14</v>
      </c>
      <c r="H99" s="267"/>
      <c r="I99" s="267"/>
      <c r="J99" s="267"/>
      <c r="K99" s="268"/>
      <c r="L99" s="268"/>
      <c r="M99" s="268"/>
      <c r="N99" s="268"/>
      <c r="O99" s="98"/>
      <c r="P99" s="161"/>
      <c r="Q99" s="269"/>
    </row>
    <row r="100" spans="1:18" ht="15" thickBot="1" x14ac:dyDescent="0.35">
      <c r="A100" s="49" t="s">
        <v>1085</v>
      </c>
      <c r="B100" s="30" t="s">
        <v>1086</v>
      </c>
      <c r="C100" s="44" t="s">
        <v>286</v>
      </c>
      <c r="D100" s="44">
        <v>660</v>
      </c>
      <c r="E100" s="79"/>
      <c r="F100" s="181" t="s">
        <v>14</v>
      </c>
      <c r="H100" s="267"/>
      <c r="I100" s="267"/>
      <c r="J100" s="267"/>
      <c r="K100" s="268"/>
      <c r="L100" s="268"/>
      <c r="M100" s="268"/>
      <c r="N100" s="268"/>
      <c r="O100" s="98"/>
      <c r="P100" s="161"/>
      <c r="Q100" s="269"/>
    </row>
    <row r="101" spans="1:18" ht="15" thickBot="1" x14ac:dyDescent="0.35">
      <c r="A101" s="49" t="s">
        <v>1087</v>
      </c>
      <c r="B101" s="30" t="s">
        <v>1088</v>
      </c>
      <c r="C101" s="44" t="s">
        <v>286</v>
      </c>
      <c r="D101" s="44">
        <v>7</v>
      </c>
      <c r="E101" s="79"/>
      <c r="F101" s="181" t="s">
        <v>14</v>
      </c>
      <c r="H101" s="267"/>
      <c r="I101" s="267"/>
      <c r="J101" s="267"/>
      <c r="K101" s="268"/>
      <c r="L101" s="268"/>
      <c r="M101" s="268"/>
      <c r="N101" s="268"/>
      <c r="O101" s="98"/>
      <c r="P101" s="161"/>
      <c r="Q101" s="269"/>
    </row>
    <row r="102" spans="1:18" ht="15" thickBot="1" x14ac:dyDescent="0.35">
      <c r="A102" s="49" t="s">
        <v>1089</v>
      </c>
      <c r="B102" s="30" t="s">
        <v>1090</v>
      </c>
      <c r="C102" s="44" t="s">
        <v>286</v>
      </c>
      <c r="D102" s="44">
        <v>50</v>
      </c>
      <c r="E102" s="79"/>
      <c r="F102" s="181" t="s">
        <v>14</v>
      </c>
      <c r="H102" s="267"/>
      <c r="I102" s="267"/>
      <c r="J102" s="267"/>
      <c r="K102" s="268"/>
      <c r="L102" s="268"/>
      <c r="M102" s="268"/>
      <c r="N102" s="268"/>
      <c r="O102" s="98"/>
      <c r="P102" s="161"/>
      <c r="Q102" s="269"/>
    </row>
    <row r="103" spans="1:18" ht="15" thickBot="1" x14ac:dyDescent="0.35">
      <c r="A103" s="49" t="s">
        <v>1091</v>
      </c>
      <c r="B103" s="30" t="s">
        <v>1092</v>
      </c>
      <c r="C103" s="44" t="s">
        <v>286</v>
      </c>
      <c r="D103" s="44">
        <v>100</v>
      </c>
      <c r="E103" s="79"/>
      <c r="F103" s="181" t="s">
        <v>14</v>
      </c>
      <c r="H103" s="267"/>
      <c r="I103" s="267"/>
      <c r="J103" s="267"/>
      <c r="K103" s="268"/>
      <c r="L103" s="268"/>
      <c r="M103" s="268"/>
      <c r="N103" s="268"/>
      <c r="O103" s="98"/>
      <c r="P103" s="161"/>
      <c r="Q103" s="269"/>
    </row>
    <row r="104" spans="1:18" ht="14.4" customHeight="1" thickBot="1" x14ac:dyDescent="0.35">
      <c r="A104" s="49" t="s">
        <v>1093</v>
      </c>
      <c r="B104" s="30" t="s">
        <v>1094</v>
      </c>
      <c r="C104" s="44" t="s">
        <v>286</v>
      </c>
      <c r="D104" s="44">
        <v>15</v>
      </c>
      <c r="E104" s="79"/>
      <c r="F104" s="181" t="s">
        <v>14</v>
      </c>
      <c r="H104" s="267"/>
      <c r="I104" s="267"/>
      <c r="J104" s="267"/>
      <c r="K104" s="268"/>
      <c r="L104" s="268"/>
      <c r="M104" s="268"/>
      <c r="N104" s="268"/>
      <c r="O104" s="98"/>
      <c r="P104" s="161"/>
      <c r="Q104" s="269"/>
    </row>
    <row r="105" spans="1:18" ht="15.6" customHeight="1" thickBot="1" x14ac:dyDescent="0.35">
      <c r="A105" s="316" t="s">
        <v>1095</v>
      </c>
      <c r="B105" s="316"/>
      <c r="C105" s="316"/>
      <c r="D105" s="316"/>
      <c r="E105" s="316"/>
      <c r="F105" s="316"/>
      <c r="H105" s="267"/>
      <c r="I105" s="267"/>
      <c r="J105" s="267"/>
      <c r="K105" s="268"/>
      <c r="L105" s="268"/>
      <c r="M105" s="268"/>
      <c r="N105" s="268"/>
      <c r="O105" s="98"/>
      <c r="P105" s="161"/>
      <c r="Q105" s="269"/>
    </row>
    <row r="106" spans="1:18" ht="31.2" thickBot="1" x14ac:dyDescent="0.35">
      <c r="A106" s="49" t="s">
        <v>1096</v>
      </c>
      <c r="B106" s="30" t="s">
        <v>1097</v>
      </c>
      <c r="C106" s="44" t="s">
        <v>1026</v>
      </c>
      <c r="D106" s="44">
        <v>70</v>
      </c>
      <c r="E106" s="79"/>
      <c r="F106" s="181" t="s">
        <v>14</v>
      </c>
      <c r="H106" s="267"/>
      <c r="I106" s="267"/>
      <c r="J106" s="267"/>
      <c r="K106" s="268"/>
      <c r="L106" s="268"/>
      <c r="M106" s="268"/>
      <c r="N106" s="268"/>
      <c r="O106" s="98"/>
      <c r="P106" s="161"/>
      <c r="Q106" s="269"/>
      <c r="R106" s="274"/>
    </row>
    <row r="107" spans="1:18" ht="31.2" thickBot="1" x14ac:dyDescent="0.35">
      <c r="A107" s="49" t="s">
        <v>1098</v>
      </c>
      <c r="B107" s="30" t="s">
        <v>1099</v>
      </c>
      <c r="C107" s="44" t="s">
        <v>1026</v>
      </c>
      <c r="D107" s="44">
        <v>2</v>
      </c>
      <c r="E107" s="79"/>
      <c r="F107" s="181" t="s">
        <v>14</v>
      </c>
      <c r="H107" s="267"/>
      <c r="I107" s="267"/>
      <c r="J107" s="267"/>
      <c r="K107" s="268"/>
      <c r="L107" s="268"/>
      <c r="M107" s="268"/>
      <c r="N107" s="268"/>
      <c r="O107" s="98"/>
      <c r="P107" s="161"/>
      <c r="Q107" s="269"/>
      <c r="R107" s="274"/>
    </row>
    <row r="108" spans="1:18" ht="15" thickBot="1" x14ac:dyDescent="0.35">
      <c r="A108" s="49" t="s">
        <v>1100</v>
      </c>
      <c r="B108" s="46" t="s">
        <v>1101</v>
      </c>
      <c r="C108" s="44" t="s">
        <v>1026</v>
      </c>
      <c r="D108" s="44">
        <v>46</v>
      </c>
      <c r="E108" s="79"/>
      <c r="F108" s="181" t="s">
        <v>14</v>
      </c>
      <c r="H108" s="267"/>
      <c r="I108" s="267"/>
      <c r="J108" s="267"/>
      <c r="K108" s="268"/>
      <c r="L108" s="268"/>
      <c r="M108" s="268"/>
      <c r="N108" s="268"/>
      <c r="O108" s="98"/>
      <c r="P108" s="161"/>
      <c r="Q108" s="269"/>
    </row>
    <row r="109" spans="1:18" ht="15" customHeight="1" thickBot="1" x14ac:dyDescent="0.35">
      <c r="A109" s="316" t="s">
        <v>1102</v>
      </c>
      <c r="B109" s="316"/>
      <c r="C109" s="316"/>
      <c r="D109" s="316"/>
      <c r="E109" s="316"/>
      <c r="F109" s="316"/>
      <c r="H109" s="267"/>
      <c r="I109" s="267"/>
      <c r="J109" s="267"/>
      <c r="K109" s="268"/>
      <c r="L109" s="268"/>
      <c r="M109" s="268"/>
      <c r="N109" s="268"/>
      <c r="O109" s="98"/>
      <c r="P109" s="161"/>
      <c r="Q109" s="269"/>
    </row>
    <row r="110" spans="1:18" ht="15" thickBot="1" x14ac:dyDescent="0.35">
      <c r="A110" s="49" t="s">
        <v>1103</v>
      </c>
      <c r="B110" s="30" t="s">
        <v>1104</v>
      </c>
      <c r="C110" s="44" t="s">
        <v>1050</v>
      </c>
      <c r="D110" s="44">
        <v>11.1</v>
      </c>
      <c r="E110" s="79"/>
      <c r="F110" s="181" t="s">
        <v>14</v>
      </c>
      <c r="H110" s="267"/>
      <c r="I110" s="267"/>
      <c r="J110" s="267"/>
      <c r="K110" s="268"/>
      <c r="L110" s="268"/>
      <c r="M110" s="268"/>
      <c r="N110" s="268"/>
      <c r="O110" s="98"/>
      <c r="P110" s="161"/>
      <c r="Q110" s="269"/>
    </row>
    <row r="111" spans="1:18" ht="15" thickBot="1" x14ac:dyDescent="0.35">
      <c r="A111" s="49" t="s">
        <v>1105</v>
      </c>
      <c r="B111" s="30" t="s">
        <v>1106</v>
      </c>
      <c r="C111" s="44" t="s">
        <v>1050</v>
      </c>
      <c r="D111" s="44">
        <v>166.2</v>
      </c>
      <c r="E111" s="79"/>
      <c r="F111" s="181" t="s">
        <v>14</v>
      </c>
      <c r="H111" s="267"/>
      <c r="I111" s="267"/>
      <c r="J111" s="267"/>
      <c r="K111" s="268"/>
      <c r="L111" s="268"/>
      <c r="M111" s="268"/>
      <c r="N111" s="268"/>
      <c r="O111" s="98"/>
      <c r="P111" s="161"/>
      <c r="Q111" s="269"/>
    </row>
    <row r="112" spans="1:18" ht="21" thickBot="1" x14ac:dyDescent="0.35">
      <c r="A112" s="49" t="s">
        <v>1107</v>
      </c>
      <c r="B112" s="30" t="s">
        <v>1108</v>
      </c>
      <c r="C112" s="44" t="s">
        <v>1050</v>
      </c>
      <c r="D112" s="44">
        <v>2.6</v>
      </c>
      <c r="E112" s="79"/>
      <c r="F112" s="181" t="s">
        <v>14</v>
      </c>
      <c r="H112" s="267"/>
      <c r="I112" s="267"/>
      <c r="J112" s="267"/>
      <c r="K112" s="268"/>
      <c r="L112" s="268"/>
      <c r="M112" s="268"/>
      <c r="N112" s="268"/>
      <c r="O112" s="98"/>
      <c r="P112" s="161"/>
      <c r="Q112" s="269"/>
    </row>
    <row r="113" spans="1:17" ht="21" thickBot="1" x14ac:dyDescent="0.35">
      <c r="A113" s="49" t="s">
        <v>1109</v>
      </c>
      <c r="B113" s="30" t="s">
        <v>1110</v>
      </c>
      <c r="C113" s="44" t="s">
        <v>1050</v>
      </c>
      <c r="D113" s="44">
        <v>4.3</v>
      </c>
      <c r="E113" s="79"/>
      <c r="F113" s="181" t="s">
        <v>14</v>
      </c>
      <c r="H113" s="278"/>
      <c r="I113" s="267"/>
      <c r="J113" s="267"/>
      <c r="K113" s="268"/>
      <c r="L113" s="268"/>
      <c r="M113" s="268"/>
      <c r="N113" s="268"/>
      <c r="O113" s="98"/>
      <c r="P113" s="161"/>
      <c r="Q113" s="269"/>
    </row>
    <row r="114" spans="1:17" ht="21" thickBot="1" x14ac:dyDescent="0.35">
      <c r="A114" s="49" t="s">
        <v>1111</v>
      </c>
      <c r="B114" s="30" t="s">
        <v>1112</v>
      </c>
      <c r="C114" s="44" t="s">
        <v>1050</v>
      </c>
      <c r="D114" s="44">
        <v>20.2</v>
      </c>
      <c r="E114" s="41"/>
      <c r="F114" s="181" t="s">
        <v>14</v>
      </c>
      <c r="H114" s="267"/>
      <c r="I114" s="267"/>
      <c r="J114" s="267"/>
      <c r="K114" s="268"/>
      <c r="L114" s="268"/>
      <c r="M114" s="268"/>
      <c r="N114" s="268"/>
      <c r="O114" s="98"/>
      <c r="P114" s="161"/>
      <c r="Q114" s="269"/>
    </row>
    <row r="115" spans="1:17" ht="15" thickBot="1" x14ac:dyDescent="0.35">
      <c r="A115" s="49" t="s">
        <v>1113</v>
      </c>
      <c r="B115" s="27" t="s">
        <v>1114</v>
      </c>
      <c r="C115" s="44" t="s">
        <v>330</v>
      </c>
      <c r="D115" s="44">
        <v>110</v>
      </c>
      <c r="E115" s="79"/>
      <c r="F115" s="181" t="s">
        <v>14</v>
      </c>
      <c r="H115" s="267"/>
      <c r="I115" s="267"/>
      <c r="J115" s="267"/>
      <c r="K115" s="268"/>
      <c r="L115" s="268"/>
      <c r="M115" s="268"/>
      <c r="N115" s="268"/>
      <c r="O115" s="98"/>
      <c r="P115" s="161"/>
      <c r="Q115" s="269"/>
    </row>
    <row r="116" spans="1:17" ht="15" thickBot="1" x14ac:dyDescent="0.35">
      <c r="A116" s="49" t="s">
        <v>1115</v>
      </c>
      <c r="B116" s="27" t="s">
        <v>1116</v>
      </c>
      <c r="C116" s="44" t="s">
        <v>330</v>
      </c>
      <c r="D116" s="44">
        <v>660</v>
      </c>
      <c r="E116" s="79"/>
      <c r="F116" s="181" t="s">
        <v>14</v>
      </c>
      <c r="H116" s="267"/>
      <c r="I116" s="267"/>
      <c r="J116" s="267"/>
      <c r="K116" s="268"/>
      <c r="L116" s="268"/>
      <c r="M116" s="268"/>
      <c r="N116" s="268"/>
      <c r="O116" s="98"/>
      <c r="P116" s="161"/>
      <c r="Q116" s="269"/>
    </row>
    <row r="117" spans="1:17" ht="15" customHeight="1" thickBot="1" x14ac:dyDescent="0.35">
      <c r="A117" s="316" t="s">
        <v>1117</v>
      </c>
      <c r="B117" s="316"/>
      <c r="C117" s="316"/>
      <c r="D117" s="316"/>
      <c r="E117" s="316"/>
      <c r="F117" s="316"/>
      <c r="H117" s="267"/>
      <c r="I117" s="267"/>
      <c r="J117" s="267"/>
      <c r="K117" s="268"/>
      <c r="L117" s="268"/>
      <c r="M117" s="268"/>
      <c r="N117" s="268"/>
      <c r="O117" s="98"/>
      <c r="P117" s="161"/>
      <c r="Q117" s="269"/>
    </row>
    <row r="118" spans="1:17" ht="14.4" customHeight="1" thickBot="1" x14ac:dyDescent="0.35">
      <c r="A118" s="49" t="s">
        <v>1118</v>
      </c>
      <c r="B118" s="30" t="s">
        <v>1119</v>
      </c>
      <c r="C118" s="44" t="s">
        <v>330</v>
      </c>
      <c r="D118" s="40">
        <v>350</v>
      </c>
      <c r="E118" s="79"/>
      <c r="F118" s="181" t="s">
        <v>14</v>
      </c>
      <c r="H118" s="267"/>
      <c r="I118" s="267"/>
      <c r="J118" s="267"/>
      <c r="K118" s="268"/>
      <c r="L118" s="268"/>
      <c r="M118" s="268"/>
      <c r="N118" s="268"/>
      <c r="O118" s="98"/>
      <c r="P118" s="161"/>
      <c r="Q118" s="269"/>
    </row>
    <row r="119" spans="1:17" ht="15" thickBot="1" x14ac:dyDescent="0.35">
      <c r="A119" s="49" t="s">
        <v>1120</v>
      </c>
      <c r="B119" s="30" t="s">
        <v>1121</v>
      </c>
      <c r="C119" s="44" t="s">
        <v>330</v>
      </c>
      <c r="D119" s="40">
        <v>70</v>
      </c>
      <c r="E119" s="79"/>
      <c r="F119" s="181" t="s">
        <v>14</v>
      </c>
      <c r="H119" s="267"/>
      <c r="I119" s="267"/>
      <c r="J119" s="267"/>
      <c r="K119" s="268"/>
      <c r="L119" s="268"/>
      <c r="M119" s="268"/>
      <c r="N119" s="268"/>
      <c r="O119" s="98"/>
      <c r="P119" s="161"/>
      <c r="Q119" s="269"/>
    </row>
    <row r="120" spans="1:17" ht="15" thickBot="1" x14ac:dyDescent="0.35">
      <c r="A120" s="49" t="s">
        <v>1122</v>
      </c>
      <c r="B120" s="30" t="s">
        <v>1123</v>
      </c>
      <c r="C120" s="44" t="s">
        <v>330</v>
      </c>
      <c r="D120" s="40">
        <v>100</v>
      </c>
      <c r="E120" s="79"/>
      <c r="F120" s="181" t="s">
        <v>14</v>
      </c>
      <c r="H120" s="267"/>
      <c r="I120" s="267"/>
      <c r="J120" s="267"/>
      <c r="K120" s="268"/>
      <c r="L120" s="268"/>
      <c r="M120" s="268"/>
      <c r="N120" s="268"/>
      <c r="O120" s="98"/>
      <c r="P120" s="161"/>
      <c r="Q120" s="269"/>
    </row>
    <row r="121" spans="1:17" ht="15" thickBot="1" x14ac:dyDescent="0.35">
      <c r="A121" s="49" t="s">
        <v>1124</v>
      </c>
      <c r="B121" s="30" t="s">
        <v>1125</v>
      </c>
      <c r="C121" s="44" t="s">
        <v>330</v>
      </c>
      <c r="D121" s="40">
        <v>620</v>
      </c>
      <c r="E121" s="79"/>
      <c r="F121" s="181" t="s">
        <v>14</v>
      </c>
      <c r="H121" s="267"/>
      <c r="I121" s="267"/>
      <c r="J121" s="267"/>
      <c r="K121" s="268"/>
      <c r="L121" s="268"/>
      <c r="M121" s="268"/>
      <c r="N121" s="268"/>
      <c r="O121" s="98"/>
      <c r="P121" s="161"/>
      <c r="Q121" s="269"/>
    </row>
    <row r="122" spans="1:17" ht="15" thickBot="1" x14ac:dyDescent="0.35">
      <c r="A122" s="101" t="s">
        <v>1126</v>
      </c>
      <c r="B122" s="49"/>
      <c r="C122" s="158"/>
      <c r="D122" s="158"/>
      <c r="E122" s="158"/>
      <c r="F122" s="181" t="s">
        <v>14</v>
      </c>
      <c r="H122" s="267"/>
      <c r="I122" s="267"/>
      <c r="J122" s="267"/>
      <c r="K122" s="268"/>
      <c r="L122" s="268"/>
      <c r="M122" s="268"/>
      <c r="N122" s="268"/>
      <c r="O122" s="98"/>
      <c r="P122" s="161"/>
      <c r="Q122" s="269"/>
    </row>
    <row r="123" spans="1:17" ht="15" thickBot="1" x14ac:dyDescent="0.35">
      <c r="A123" s="331"/>
      <c r="B123" s="332"/>
      <c r="C123" s="332"/>
      <c r="D123" s="332"/>
      <c r="E123" s="332"/>
      <c r="F123" s="333"/>
      <c r="H123" s="267"/>
      <c r="I123" s="267"/>
      <c r="J123" s="267"/>
      <c r="K123" s="268"/>
      <c r="L123" s="268"/>
      <c r="M123" s="268"/>
      <c r="N123" s="268"/>
      <c r="O123" s="98"/>
      <c r="P123" s="161"/>
      <c r="Q123" s="269"/>
    </row>
    <row r="124" spans="1:17" ht="15" thickBot="1" x14ac:dyDescent="0.35">
      <c r="A124" s="37" t="s">
        <v>3</v>
      </c>
      <c r="B124" s="37" t="s">
        <v>4</v>
      </c>
      <c r="C124" s="38" t="s">
        <v>5</v>
      </c>
      <c r="D124" s="38" t="s">
        <v>6</v>
      </c>
      <c r="E124" s="38" t="s">
        <v>7</v>
      </c>
      <c r="F124" s="243" t="s">
        <v>8</v>
      </c>
      <c r="H124" s="267"/>
      <c r="I124" s="267"/>
      <c r="J124" s="267"/>
      <c r="K124" s="268"/>
      <c r="L124" s="268"/>
      <c r="M124" s="268"/>
      <c r="N124" s="268"/>
      <c r="O124" s="98"/>
      <c r="P124" s="161"/>
      <c r="Q124" s="269"/>
    </row>
    <row r="125" spans="1:17" ht="15" thickBot="1" x14ac:dyDescent="0.35">
      <c r="A125" s="341" t="s">
        <v>1127</v>
      </c>
      <c r="B125" s="341"/>
      <c r="C125" s="341"/>
      <c r="D125" s="341"/>
      <c r="E125" s="341"/>
      <c r="F125" s="341"/>
      <c r="H125" s="267"/>
      <c r="I125" s="267"/>
      <c r="J125" s="267"/>
      <c r="K125" s="268"/>
      <c r="L125" s="268"/>
      <c r="M125" s="268"/>
      <c r="N125" s="268"/>
      <c r="O125" s="98"/>
      <c r="P125" s="161"/>
      <c r="Q125" s="269"/>
    </row>
    <row r="126" spans="1:17" ht="14.4" customHeight="1" thickBot="1" x14ac:dyDescent="0.35">
      <c r="A126" s="316" t="s">
        <v>1128</v>
      </c>
      <c r="B126" s="316"/>
      <c r="C126" s="316"/>
      <c r="D126" s="316"/>
      <c r="E126" s="316"/>
      <c r="F126" s="316"/>
      <c r="H126" s="267"/>
      <c r="I126" s="267"/>
      <c r="J126" s="267"/>
      <c r="K126" s="268"/>
      <c r="L126" s="268"/>
      <c r="M126" s="268"/>
      <c r="N126" s="268"/>
      <c r="O126" s="98"/>
      <c r="P126" s="161"/>
      <c r="Q126" s="269"/>
    </row>
    <row r="127" spans="1:17" ht="28.2" customHeight="1" thickBot="1" x14ac:dyDescent="0.35">
      <c r="A127" s="49" t="s">
        <v>1129</v>
      </c>
      <c r="B127" s="30" t="s">
        <v>1130</v>
      </c>
      <c r="C127" s="44" t="s">
        <v>330</v>
      </c>
      <c r="D127" s="44">
        <v>1330</v>
      </c>
      <c r="E127" s="79"/>
      <c r="F127" s="181" t="s">
        <v>14</v>
      </c>
      <c r="H127" s="267"/>
      <c r="I127" s="267"/>
      <c r="J127" s="267"/>
      <c r="K127" s="268"/>
      <c r="L127" s="268"/>
      <c r="M127" s="268"/>
      <c r="N127" s="268"/>
      <c r="O127" s="98"/>
      <c r="P127" s="161"/>
      <c r="Q127" s="269"/>
    </row>
    <row r="128" spans="1:17" ht="29.4" customHeight="1" thickBot="1" x14ac:dyDescent="0.35">
      <c r="A128" s="49" t="s">
        <v>1131</v>
      </c>
      <c r="B128" s="30" t="s">
        <v>1132</v>
      </c>
      <c r="C128" s="44" t="s">
        <v>330</v>
      </c>
      <c r="D128" s="44">
        <v>10</v>
      </c>
      <c r="E128" s="79"/>
      <c r="F128" s="181" t="s">
        <v>14</v>
      </c>
      <c r="H128" s="267"/>
      <c r="I128" s="267"/>
      <c r="J128" s="267"/>
      <c r="K128" s="268"/>
      <c r="L128" s="268"/>
      <c r="M128" s="268"/>
      <c r="N128" s="268"/>
      <c r="O128" s="98"/>
      <c r="P128" s="161"/>
      <c r="Q128" s="269"/>
    </row>
    <row r="129" spans="1:17" ht="29.4" customHeight="1" thickBot="1" x14ac:dyDescent="0.35">
      <c r="A129" s="49" t="s">
        <v>1133</v>
      </c>
      <c r="B129" s="30" t="s">
        <v>1134</v>
      </c>
      <c r="C129" s="44" t="s">
        <v>330</v>
      </c>
      <c r="D129" s="44">
        <v>344</v>
      </c>
      <c r="E129" s="79"/>
      <c r="F129" s="181" t="s">
        <v>14</v>
      </c>
      <c r="H129" s="267"/>
      <c r="I129" s="267"/>
      <c r="J129" s="267"/>
      <c r="K129" s="268"/>
      <c r="L129" s="268"/>
      <c r="M129" s="268"/>
      <c r="N129" s="268"/>
      <c r="O129" s="98"/>
      <c r="P129" s="161"/>
      <c r="Q129" s="269"/>
    </row>
    <row r="130" spans="1:17" ht="28.95" customHeight="1" thickBot="1" x14ac:dyDescent="0.35">
      <c r="A130" s="49" t="s">
        <v>1135</v>
      </c>
      <c r="B130" s="30" t="s">
        <v>1136</v>
      </c>
      <c r="C130" s="44" t="s">
        <v>330</v>
      </c>
      <c r="D130" s="44">
        <v>810</v>
      </c>
      <c r="E130" s="79"/>
      <c r="F130" s="181" t="s">
        <v>14</v>
      </c>
      <c r="H130" s="267"/>
      <c r="I130" s="267"/>
      <c r="J130" s="267"/>
      <c r="K130" s="268"/>
      <c r="L130" s="268"/>
      <c r="M130" s="268"/>
      <c r="N130" s="268"/>
      <c r="O130" s="98"/>
      <c r="P130" s="161"/>
      <c r="Q130" s="269"/>
    </row>
    <row r="131" spans="1:17" ht="15" thickBot="1" x14ac:dyDescent="0.35">
      <c r="A131" s="340" t="s">
        <v>1137</v>
      </c>
      <c r="B131" s="340"/>
      <c r="C131" s="340"/>
      <c r="D131" s="340"/>
      <c r="E131" s="340"/>
      <c r="F131" s="340"/>
      <c r="H131" s="267"/>
      <c r="I131" s="267"/>
      <c r="J131" s="267"/>
      <c r="K131" s="268"/>
      <c r="L131" s="268"/>
      <c r="M131" s="268"/>
      <c r="N131" s="268"/>
      <c r="O131" s="98"/>
      <c r="P131" s="161"/>
      <c r="Q131" s="269"/>
    </row>
    <row r="132" spans="1:17" ht="21" thickBot="1" x14ac:dyDescent="0.35">
      <c r="A132" s="49" t="s">
        <v>1138</v>
      </c>
      <c r="B132" s="30" t="s">
        <v>1139</v>
      </c>
      <c r="C132" s="44" t="s">
        <v>1022</v>
      </c>
      <c r="D132" s="44">
        <v>1260</v>
      </c>
      <c r="E132" s="79"/>
      <c r="F132" s="181" t="s">
        <v>14</v>
      </c>
      <c r="H132" s="267"/>
      <c r="I132" s="267"/>
      <c r="J132" s="267"/>
      <c r="K132" s="268"/>
      <c r="L132" s="268"/>
      <c r="M132" s="268"/>
      <c r="N132" s="268"/>
      <c r="O132" s="98"/>
      <c r="P132" s="161"/>
      <c r="Q132" s="269"/>
    </row>
    <row r="133" spans="1:17" ht="21" thickBot="1" x14ac:dyDescent="0.35">
      <c r="A133" s="49" t="s">
        <v>1140</v>
      </c>
      <c r="B133" s="30" t="s">
        <v>1141</v>
      </c>
      <c r="C133" s="44" t="s">
        <v>1022</v>
      </c>
      <c r="D133" s="44">
        <v>1000</v>
      </c>
      <c r="E133" s="79"/>
      <c r="F133" s="181" t="s">
        <v>14</v>
      </c>
      <c r="H133" s="278"/>
      <c r="I133" s="267"/>
      <c r="J133" s="267"/>
      <c r="K133" s="268"/>
      <c r="L133" s="268"/>
      <c r="M133" s="268"/>
      <c r="N133" s="268"/>
      <c r="O133" s="98"/>
      <c r="P133" s="161"/>
      <c r="Q133" s="269"/>
    </row>
    <row r="134" spans="1:17" ht="14.4" customHeight="1" thickBot="1" x14ac:dyDescent="0.35">
      <c r="A134" s="340" t="s">
        <v>1142</v>
      </c>
      <c r="B134" s="340"/>
      <c r="C134" s="340"/>
      <c r="D134" s="340"/>
      <c r="E134" s="340"/>
      <c r="F134" s="181" t="s">
        <v>14</v>
      </c>
      <c r="H134" s="267"/>
      <c r="I134" s="267"/>
      <c r="J134" s="267"/>
      <c r="K134" s="268"/>
      <c r="L134" s="268"/>
      <c r="M134" s="268"/>
      <c r="N134" s="268"/>
      <c r="O134" s="98"/>
      <c r="P134" s="161"/>
      <c r="Q134" s="269"/>
    </row>
    <row r="135" spans="1:17" ht="15" thickBot="1" x14ac:dyDescent="0.35">
      <c r="A135" s="331"/>
      <c r="B135" s="332"/>
      <c r="C135" s="332"/>
      <c r="D135" s="332"/>
      <c r="E135" s="332"/>
      <c r="F135" s="333"/>
      <c r="H135" s="267"/>
      <c r="I135" s="267"/>
      <c r="J135" s="267"/>
      <c r="K135" s="268"/>
      <c r="L135" s="268"/>
      <c r="M135" s="268"/>
      <c r="N135" s="268"/>
      <c r="O135" s="98"/>
      <c r="P135" s="161"/>
      <c r="Q135" s="269"/>
    </row>
    <row r="136" spans="1:17" ht="15" thickBot="1" x14ac:dyDescent="0.35">
      <c r="A136" s="37" t="s">
        <v>3</v>
      </c>
      <c r="B136" s="37" t="s">
        <v>4</v>
      </c>
      <c r="C136" s="38" t="s">
        <v>5</v>
      </c>
      <c r="D136" s="38" t="s">
        <v>6</v>
      </c>
      <c r="E136" s="38" t="s">
        <v>7</v>
      </c>
      <c r="F136" s="243" t="s">
        <v>8</v>
      </c>
      <c r="H136" s="267"/>
      <c r="I136" s="267"/>
      <c r="J136" s="267"/>
      <c r="K136" s="268"/>
      <c r="L136" s="268"/>
      <c r="M136" s="268"/>
      <c r="N136" s="268"/>
      <c r="O136" s="98"/>
      <c r="P136" s="161"/>
      <c r="Q136" s="269"/>
    </row>
    <row r="137" spans="1:17" ht="15" thickBot="1" x14ac:dyDescent="0.35">
      <c r="A137" s="341" t="s">
        <v>1143</v>
      </c>
      <c r="B137" s="341"/>
      <c r="C137" s="341"/>
      <c r="D137" s="341"/>
      <c r="E137" s="341"/>
      <c r="F137" s="341"/>
      <c r="H137" s="267"/>
      <c r="I137" s="267"/>
      <c r="J137" s="267"/>
      <c r="K137" s="268"/>
      <c r="L137" s="268"/>
      <c r="M137" s="268"/>
      <c r="N137" s="268"/>
      <c r="O137" s="98"/>
      <c r="P137" s="161"/>
      <c r="Q137" s="269"/>
    </row>
    <row r="138" spans="1:17" ht="15" thickBot="1" x14ac:dyDescent="0.35">
      <c r="A138" s="316" t="s">
        <v>1144</v>
      </c>
      <c r="B138" s="316"/>
      <c r="C138" s="316"/>
      <c r="D138" s="316"/>
      <c r="E138" s="316"/>
      <c r="F138" s="316"/>
      <c r="H138" s="267"/>
      <c r="I138" s="267"/>
      <c r="J138" s="267"/>
      <c r="K138" s="268"/>
      <c r="L138" s="268"/>
      <c r="M138" s="268"/>
      <c r="N138" s="268"/>
      <c r="O138" s="98"/>
      <c r="P138" s="161"/>
      <c r="Q138" s="269"/>
    </row>
    <row r="139" spans="1:17" ht="15" thickBot="1" x14ac:dyDescent="0.35">
      <c r="A139" s="48" t="s">
        <v>1145</v>
      </c>
      <c r="B139" s="27" t="s">
        <v>1146</v>
      </c>
      <c r="C139" s="44" t="s">
        <v>1026</v>
      </c>
      <c r="D139" s="44">
        <v>2</v>
      </c>
      <c r="E139" s="101"/>
      <c r="F139" s="181" t="s">
        <v>14</v>
      </c>
      <c r="H139" s="267"/>
      <c r="I139" s="267"/>
      <c r="J139" s="267"/>
      <c r="K139" s="279"/>
      <c r="L139" s="268"/>
      <c r="M139" s="268"/>
      <c r="N139" s="268"/>
      <c r="O139" s="98"/>
      <c r="P139" s="161"/>
      <c r="Q139" s="269"/>
    </row>
    <row r="140" spans="1:17" ht="15" thickBot="1" x14ac:dyDescent="0.35">
      <c r="A140" s="316" t="s">
        <v>1147</v>
      </c>
      <c r="B140" s="316"/>
      <c r="C140" s="316"/>
      <c r="D140" s="316"/>
      <c r="E140" s="316"/>
      <c r="F140" s="316"/>
      <c r="H140" s="267"/>
      <c r="I140" s="267"/>
      <c r="J140" s="267"/>
      <c r="K140" s="268"/>
      <c r="L140" s="268"/>
      <c r="M140" s="268"/>
      <c r="N140" s="268"/>
      <c r="O140" s="98"/>
      <c r="P140" s="161"/>
      <c r="Q140" s="269"/>
    </row>
    <row r="141" spans="1:17" ht="15" thickBot="1" x14ac:dyDescent="0.35">
      <c r="A141" s="48" t="s">
        <v>1148</v>
      </c>
      <c r="B141" s="27" t="s">
        <v>1149</v>
      </c>
      <c r="C141" s="40" t="s">
        <v>694</v>
      </c>
      <c r="D141" s="44">
        <v>18</v>
      </c>
      <c r="E141" s="79"/>
      <c r="F141" s="181" t="s">
        <v>14</v>
      </c>
      <c r="H141" s="267"/>
      <c r="I141" s="267"/>
      <c r="J141" s="267"/>
      <c r="K141" s="268"/>
      <c r="L141" s="268"/>
      <c r="M141" s="268"/>
      <c r="N141" s="268"/>
      <c r="O141" s="98"/>
      <c r="P141" s="161"/>
      <c r="Q141" s="269"/>
    </row>
    <row r="142" spans="1:17" ht="15" thickBot="1" x14ac:dyDescent="0.35">
      <c r="A142" s="48" t="s">
        <v>1150</v>
      </c>
      <c r="B142" s="27" t="s">
        <v>1151</v>
      </c>
      <c r="C142" s="40" t="s">
        <v>1152</v>
      </c>
      <c r="D142" s="44">
        <v>100</v>
      </c>
      <c r="E142" s="79"/>
      <c r="F142" s="181" t="s">
        <v>14</v>
      </c>
      <c r="H142" s="267"/>
      <c r="I142" s="267"/>
      <c r="J142" s="267"/>
      <c r="K142" s="268"/>
      <c r="L142" s="268"/>
      <c r="M142" s="268"/>
      <c r="N142" s="268"/>
      <c r="O142" s="98"/>
      <c r="P142" s="161"/>
      <c r="Q142" s="269"/>
    </row>
    <row r="143" spans="1:17" ht="15" thickBot="1" x14ac:dyDescent="0.35">
      <c r="A143" s="48" t="s">
        <v>1153</v>
      </c>
      <c r="B143" s="27" t="s">
        <v>1154</v>
      </c>
      <c r="C143" s="40" t="s">
        <v>1152</v>
      </c>
      <c r="D143" s="44">
        <v>100</v>
      </c>
      <c r="E143" s="79"/>
      <c r="F143" s="181" t="s">
        <v>14</v>
      </c>
      <c r="H143" s="267"/>
      <c r="I143" s="267"/>
      <c r="J143" s="267"/>
      <c r="K143" s="268"/>
      <c r="L143" s="268"/>
      <c r="M143" s="268"/>
      <c r="N143" s="268"/>
      <c r="O143" s="98"/>
      <c r="P143" s="161"/>
      <c r="Q143" s="269"/>
    </row>
    <row r="144" spans="1:17" ht="15" thickBot="1" x14ac:dyDescent="0.35">
      <c r="A144" s="48" t="s">
        <v>1155</v>
      </c>
      <c r="B144" s="27" t="s">
        <v>1156</v>
      </c>
      <c r="C144" s="40" t="s">
        <v>1152</v>
      </c>
      <c r="D144" s="44">
        <v>105</v>
      </c>
      <c r="E144" s="79"/>
      <c r="F144" s="181" t="s">
        <v>14</v>
      </c>
      <c r="H144" s="267"/>
      <c r="I144" s="267"/>
      <c r="J144" s="267"/>
      <c r="K144" s="268"/>
      <c r="L144" s="268"/>
      <c r="M144" s="268"/>
      <c r="N144" s="268"/>
      <c r="O144" s="98"/>
      <c r="P144" s="161"/>
      <c r="Q144" s="269"/>
    </row>
    <row r="145" spans="1:17" ht="15" thickBot="1" x14ac:dyDescent="0.35">
      <c r="A145" s="340" t="s">
        <v>1157</v>
      </c>
      <c r="B145" s="340"/>
      <c r="C145" s="340"/>
      <c r="D145" s="340"/>
      <c r="E145" s="340"/>
      <c r="F145" s="181" t="s">
        <v>14</v>
      </c>
      <c r="H145" s="267"/>
      <c r="I145" s="267"/>
      <c r="J145" s="267"/>
      <c r="K145" s="268"/>
      <c r="L145" s="268"/>
      <c r="M145" s="268"/>
      <c r="N145" s="268"/>
      <c r="O145" s="98"/>
      <c r="P145" s="161"/>
      <c r="Q145" s="269"/>
    </row>
    <row r="146" spans="1:17" ht="15" thickBot="1" x14ac:dyDescent="0.35">
      <c r="A146" s="334"/>
      <c r="B146" s="335"/>
      <c r="C146" s="335"/>
      <c r="D146" s="335"/>
      <c r="E146" s="335"/>
      <c r="F146" s="336"/>
      <c r="H146" s="267"/>
      <c r="I146" s="267"/>
      <c r="J146" s="267"/>
      <c r="K146" s="268"/>
      <c r="L146" s="268"/>
      <c r="M146" s="268"/>
      <c r="N146" s="268"/>
      <c r="O146" s="98"/>
      <c r="P146" s="161"/>
      <c r="Q146" s="269"/>
    </row>
    <row r="147" spans="1:17" ht="15" thickBot="1" x14ac:dyDescent="0.35">
      <c r="A147" s="37" t="s">
        <v>3</v>
      </c>
      <c r="B147" s="37" t="s">
        <v>4</v>
      </c>
      <c r="C147" s="38" t="s">
        <v>5</v>
      </c>
      <c r="D147" s="38" t="s">
        <v>6</v>
      </c>
      <c r="E147" s="38" t="s">
        <v>7</v>
      </c>
      <c r="F147" s="243" t="s">
        <v>8</v>
      </c>
      <c r="H147" s="267"/>
      <c r="I147" s="267"/>
      <c r="J147" s="267"/>
      <c r="K147" s="268"/>
      <c r="L147" s="268"/>
      <c r="M147" s="268"/>
      <c r="N147" s="268"/>
      <c r="O147" s="98"/>
      <c r="P147" s="161"/>
      <c r="Q147" s="269"/>
    </row>
    <row r="148" spans="1:17" ht="14.4" customHeight="1" thickBot="1" x14ac:dyDescent="0.35">
      <c r="A148" s="341" t="s">
        <v>1158</v>
      </c>
      <c r="B148" s="341"/>
      <c r="C148" s="341"/>
      <c r="D148" s="341"/>
      <c r="E148" s="341"/>
      <c r="F148" s="341"/>
      <c r="H148" s="267"/>
      <c r="I148" s="267"/>
      <c r="J148" s="267"/>
      <c r="K148" s="268"/>
      <c r="L148" s="268"/>
      <c r="M148" s="268"/>
      <c r="N148" s="268"/>
      <c r="O148" s="98"/>
      <c r="P148" s="161"/>
      <c r="Q148" s="269"/>
    </row>
    <row r="149" spans="1:17" ht="15" customHeight="1" thickBot="1" x14ac:dyDescent="0.35">
      <c r="A149" s="316" t="s">
        <v>1159</v>
      </c>
      <c r="B149" s="316"/>
      <c r="C149" s="316"/>
      <c r="D149" s="316"/>
      <c r="E149" s="316"/>
      <c r="F149" s="316"/>
      <c r="H149" s="267"/>
      <c r="I149" s="267"/>
      <c r="J149" s="267"/>
      <c r="K149" s="268"/>
      <c r="L149" s="268"/>
      <c r="M149" s="268"/>
      <c r="N149" s="268"/>
      <c r="O149" s="98"/>
      <c r="P149" s="161"/>
      <c r="Q149" s="269"/>
    </row>
    <row r="150" spans="1:17" ht="39" customHeight="1" thickBot="1" x14ac:dyDescent="0.35">
      <c r="A150" s="49" t="s">
        <v>1160</v>
      </c>
      <c r="B150" s="27" t="s">
        <v>1161</v>
      </c>
      <c r="C150" s="40" t="s">
        <v>13</v>
      </c>
      <c r="D150" s="44">
        <v>1</v>
      </c>
      <c r="E150" s="79"/>
      <c r="F150" s="181" t="s">
        <v>14</v>
      </c>
      <c r="H150" s="266"/>
      <c r="I150" s="267"/>
      <c r="J150" s="267"/>
      <c r="K150" s="268"/>
      <c r="L150" s="268"/>
      <c r="M150" s="268"/>
      <c r="N150" s="268"/>
      <c r="O150" s="98"/>
      <c r="P150" s="161"/>
      <c r="Q150" s="269"/>
    </row>
    <row r="151" spans="1:17" ht="37.950000000000003" customHeight="1" thickBot="1" x14ac:dyDescent="0.35">
      <c r="A151" s="49" t="s">
        <v>1162</v>
      </c>
      <c r="B151" s="27" t="s">
        <v>1163</v>
      </c>
      <c r="C151" s="40" t="s">
        <v>13</v>
      </c>
      <c r="D151" s="44">
        <v>1</v>
      </c>
      <c r="E151" s="79"/>
      <c r="F151" s="181" t="s">
        <v>14</v>
      </c>
      <c r="H151" s="266"/>
      <c r="I151" s="267"/>
      <c r="J151" s="267"/>
      <c r="K151" s="268"/>
      <c r="L151" s="268"/>
      <c r="M151" s="268"/>
      <c r="N151" s="268"/>
      <c r="O151" s="98"/>
      <c r="P151" s="161"/>
      <c r="Q151" s="269"/>
    </row>
    <row r="152" spans="1:17" ht="15" thickBot="1" x14ac:dyDescent="0.35">
      <c r="A152" s="341" t="s">
        <v>1164</v>
      </c>
      <c r="B152" s="341"/>
      <c r="C152" s="341"/>
      <c r="D152" s="341"/>
      <c r="E152" s="341"/>
      <c r="F152" s="181" t="s">
        <v>14</v>
      </c>
      <c r="H152" s="267"/>
      <c r="I152" s="267"/>
      <c r="J152" s="267"/>
      <c r="K152" s="268"/>
      <c r="L152" s="268"/>
      <c r="M152" s="268"/>
      <c r="N152" s="268"/>
      <c r="O152" s="98"/>
      <c r="P152" s="161"/>
      <c r="Q152" s="269"/>
    </row>
    <row r="153" spans="1:17" x14ac:dyDescent="0.3">
      <c r="A153" s="36"/>
      <c r="B153" s="36"/>
      <c r="C153" s="36"/>
      <c r="D153" s="36"/>
      <c r="E153" s="36"/>
      <c r="H153" s="267"/>
      <c r="I153" s="267"/>
      <c r="J153" s="267"/>
      <c r="K153" s="268"/>
      <c r="L153" s="268"/>
      <c r="M153" s="268"/>
      <c r="N153" s="268"/>
      <c r="O153" s="98"/>
      <c r="P153" s="161"/>
      <c r="Q153" s="269"/>
    </row>
    <row r="154" spans="1:17" x14ac:dyDescent="0.3">
      <c r="H154" s="210"/>
      <c r="I154" s="210"/>
      <c r="J154" s="210"/>
      <c r="K154" s="191"/>
      <c r="L154" s="191"/>
      <c r="M154" s="191"/>
      <c r="N154" s="191"/>
      <c r="O154" s="162"/>
      <c r="P154" s="163"/>
      <c r="Q154" s="189"/>
    </row>
    <row r="155" spans="1:17" x14ac:dyDescent="0.3">
      <c r="H155" s="210"/>
      <c r="I155" s="210"/>
      <c r="J155" s="210"/>
      <c r="K155" s="191"/>
      <c r="L155" s="191"/>
      <c r="M155" s="191"/>
      <c r="N155" s="191"/>
      <c r="O155" s="162"/>
      <c r="P155" s="163"/>
      <c r="Q155" s="189"/>
    </row>
    <row r="156" spans="1:17" x14ac:dyDescent="0.3">
      <c r="H156" s="210"/>
      <c r="I156" s="210"/>
      <c r="J156" s="210"/>
      <c r="K156" s="191"/>
      <c r="L156" s="191"/>
      <c r="M156" s="191"/>
      <c r="N156" s="191"/>
      <c r="O156" s="162"/>
      <c r="P156" s="163"/>
      <c r="Q156" s="189"/>
    </row>
    <row r="157" spans="1:17" x14ac:dyDescent="0.3">
      <c r="H157" s="210"/>
      <c r="I157" s="210"/>
      <c r="J157" s="210"/>
      <c r="K157" s="191"/>
      <c r="L157" s="191"/>
      <c r="M157" s="191"/>
      <c r="N157" s="191"/>
      <c r="O157" s="162"/>
      <c r="P157" s="163"/>
      <c r="Q157" s="189"/>
    </row>
    <row r="158" spans="1:17" x14ac:dyDescent="0.3">
      <c r="H158" s="210"/>
      <c r="I158" s="210"/>
      <c r="J158" s="210"/>
      <c r="K158" s="191"/>
      <c r="L158" s="191"/>
      <c r="M158" s="191"/>
      <c r="N158" s="191"/>
      <c r="O158" s="162"/>
      <c r="P158" s="163"/>
      <c r="Q158" s="189"/>
    </row>
    <row r="159" spans="1:17" x14ac:dyDescent="0.3">
      <c r="H159" s="210"/>
      <c r="I159" s="210"/>
      <c r="J159" s="210"/>
      <c r="K159" s="191"/>
      <c r="L159" s="191"/>
      <c r="M159" s="191"/>
      <c r="N159" s="191"/>
      <c r="O159" s="162"/>
      <c r="P159" s="163"/>
      <c r="Q159" s="189"/>
    </row>
    <row r="160" spans="1:17" x14ac:dyDescent="0.3">
      <c r="H160" s="210"/>
      <c r="I160" s="210"/>
      <c r="J160" s="210"/>
      <c r="K160" s="191"/>
      <c r="L160" s="191"/>
      <c r="M160" s="191"/>
      <c r="N160" s="191"/>
      <c r="O160" s="162"/>
      <c r="P160" s="163"/>
      <c r="Q160" s="189"/>
    </row>
  </sheetData>
  <mergeCells count="62">
    <mergeCell ref="A152:E152"/>
    <mergeCell ref="A137:F137"/>
    <mergeCell ref="A140:F140"/>
    <mergeCell ref="A145:E145"/>
    <mergeCell ref="A148:F148"/>
    <mergeCell ref="A149:F149"/>
    <mergeCell ref="A138:F138"/>
    <mergeCell ref="A146:F146"/>
    <mergeCell ref="A125:F125"/>
    <mergeCell ref="A126:F126"/>
    <mergeCell ref="A131:F131"/>
    <mergeCell ref="A134:E134"/>
    <mergeCell ref="A95:F95"/>
    <mergeCell ref="A94:F94"/>
    <mergeCell ref="A105:F105"/>
    <mergeCell ref="A109:F109"/>
    <mergeCell ref="A117:F117"/>
    <mergeCell ref="A68:F68"/>
    <mergeCell ref="A74:F74"/>
    <mergeCell ref="A77:F77"/>
    <mergeCell ref="A80:F80"/>
    <mergeCell ref="A43:F43"/>
    <mergeCell ref="A46:F46"/>
    <mergeCell ref="A48:E48"/>
    <mergeCell ref="A28:F28"/>
    <mergeCell ref="A32:F32"/>
    <mergeCell ref="A35:F35"/>
    <mergeCell ref="A37:F37"/>
    <mergeCell ref="H69:J70"/>
    <mergeCell ref="H72:J73"/>
    <mergeCell ref="H81:J83"/>
    <mergeCell ref="A57:E57"/>
    <mergeCell ref="A60:F60"/>
    <mergeCell ref="A61:F61"/>
    <mergeCell ref="A64:E64"/>
    <mergeCell ref="A67:F67"/>
    <mergeCell ref="A1:F1"/>
    <mergeCell ref="A2:F2"/>
    <mergeCell ref="A4:F4"/>
    <mergeCell ref="A9:F9"/>
    <mergeCell ref="A18:F18"/>
    <mergeCell ref="A10:F10"/>
    <mergeCell ref="A12:F12"/>
    <mergeCell ref="A6:E6"/>
    <mergeCell ref="A15:E15"/>
    <mergeCell ref="A7:F7"/>
    <mergeCell ref="A135:F135"/>
    <mergeCell ref="A123:F123"/>
    <mergeCell ref="A65:F65"/>
    <mergeCell ref="A40:F40"/>
    <mergeCell ref="A16:F16"/>
    <mergeCell ref="A25:F25"/>
    <mergeCell ref="A49:F49"/>
    <mergeCell ref="A58:F58"/>
    <mergeCell ref="A92:F92"/>
    <mergeCell ref="A24:E24"/>
    <mergeCell ref="A22:F22"/>
    <mergeCell ref="A19:F19"/>
    <mergeCell ref="A52:F52"/>
    <mergeCell ref="A55:F55"/>
    <mergeCell ref="A39:E39"/>
    <mergeCell ref="A42:F42"/>
  </mergeCells>
  <phoneticPr fontId="19" type="noConversion"/>
  <pageMargins left="0.70866141732283472" right="0.70866141732283472" top="0.74803149606299213" bottom="0.74803149606299213" header="0.31496062992125984" footer="0.31496062992125984"/>
  <pageSetup paperSize="9" scale="71"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rowBreaks count="2" manualBreakCount="2">
    <brk id="57" max="5" man="1"/>
    <brk id="111" max="5"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E2E6-DB1B-470A-9D0D-FEDCDDAB65B4}">
  <sheetPr>
    <tabColor theme="7"/>
  </sheetPr>
  <dimension ref="A1:B17"/>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6640625" customWidth="1"/>
  </cols>
  <sheetData>
    <row r="1" spans="1:2" ht="15.6" x14ac:dyDescent="0.3">
      <c r="A1" s="309" t="s">
        <v>978</v>
      </c>
      <c r="B1" s="310"/>
    </row>
    <row r="2" spans="1:2" ht="15.6" x14ac:dyDescent="0.3">
      <c r="A2" s="307" t="s">
        <v>1165</v>
      </c>
      <c r="B2" s="308"/>
    </row>
    <row r="3" spans="1:2" ht="16.2" thickBot="1" x14ac:dyDescent="0.35">
      <c r="A3" s="305" t="s">
        <v>135</v>
      </c>
      <c r="B3" s="306"/>
    </row>
    <row r="4" spans="1:2" ht="15" thickBot="1" x14ac:dyDescent="0.35">
      <c r="A4" s="29" t="s">
        <v>1166</v>
      </c>
      <c r="B4" s="34"/>
    </row>
    <row r="5" spans="1:2" x14ac:dyDescent="0.3">
      <c r="A5" s="68" t="s">
        <v>980</v>
      </c>
      <c r="B5" s="59" t="str">
        <f>'Structure B1'!F5</f>
        <v>€</v>
      </c>
    </row>
    <row r="6" spans="1:2" x14ac:dyDescent="0.3">
      <c r="A6" s="68" t="s">
        <v>255</v>
      </c>
      <c r="B6" s="59" t="str">
        <f>'Structure B1'!F15</f>
        <v>€</v>
      </c>
    </row>
    <row r="7" spans="1:2" x14ac:dyDescent="0.3">
      <c r="A7" s="68" t="s">
        <v>397</v>
      </c>
      <c r="B7" s="59" t="str">
        <f>'Structure B1'!F24</f>
        <v>€</v>
      </c>
    </row>
    <row r="8" spans="1:2" x14ac:dyDescent="0.3">
      <c r="A8" s="68" t="s">
        <v>283</v>
      </c>
      <c r="B8" s="59" t="str">
        <f>'Structure B1'!F39</f>
        <v>€</v>
      </c>
    </row>
    <row r="9" spans="1:2" x14ac:dyDescent="0.3">
      <c r="A9" s="68" t="s">
        <v>674</v>
      </c>
      <c r="B9" s="59" t="str">
        <f>'Structure B1'!F48</f>
        <v>€</v>
      </c>
    </row>
    <row r="10" spans="1:2" x14ac:dyDescent="0.3">
      <c r="A10" s="68" t="s">
        <v>718</v>
      </c>
      <c r="B10" s="59" t="str">
        <f>'Structure B1'!F57</f>
        <v>€</v>
      </c>
    </row>
    <row r="11" spans="1:2" x14ac:dyDescent="0.3">
      <c r="A11" s="68" t="s">
        <v>932</v>
      </c>
      <c r="B11" s="59" t="str">
        <f>'Structure B1'!F64</f>
        <v>€</v>
      </c>
    </row>
    <row r="12" spans="1:2" x14ac:dyDescent="0.3">
      <c r="A12" s="68" t="s">
        <v>1030</v>
      </c>
      <c r="B12" s="59" t="str">
        <f>'Structure B1'!F91</f>
        <v>€</v>
      </c>
    </row>
    <row r="13" spans="1:2" x14ac:dyDescent="0.3">
      <c r="A13" s="68" t="s">
        <v>1075</v>
      </c>
      <c r="B13" s="59" t="str">
        <f>'Structure B1'!F122</f>
        <v>€</v>
      </c>
    </row>
    <row r="14" spans="1:2" x14ac:dyDescent="0.3">
      <c r="A14" s="68" t="s">
        <v>1127</v>
      </c>
      <c r="B14" s="59" t="str">
        <f>'Structure B1'!F134</f>
        <v>€</v>
      </c>
    </row>
    <row r="15" spans="1:2" x14ac:dyDescent="0.3">
      <c r="A15" s="68" t="s">
        <v>1143</v>
      </c>
      <c r="B15" s="59" t="str">
        <f>'Structure B1'!F145</f>
        <v>€</v>
      </c>
    </row>
    <row r="16" spans="1:2" ht="15" thickBot="1" x14ac:dyDescent="0.35">
      <c r="A16" s="68" t="s">
        <v>1158</v>
      </c>
      <c r="B16" s="59" t="str">
        <f>'Structure B1'!F152</f>
        <v>€</v>
      </c>
    </row>
    <row r="17" spans="1:2" ht="21" thickBot="1" x14ac:dyDescent="0.35">
      <c r="A17" s="47" t="s">
        <v>1167</v>
      </c>
      <c r="B17" s="57"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6E88-9DC7-475A-9DC2-B9ECC6612F9A}">
  <sheetPr>
    <tabColor rgb="FF92D050"/>
  </sheetPr>
  <dimension ref="A1:S118"/>
  <sheetViews>
    <sheetView view="pageBreakPreview" topLeftCell="A81" zoomScale="70" zoomScaleNormal="115" zoomScaleSheetLayoutView="70" zoomScalePageLayoutView="85" workbookViewId="0">
      <selection activeCell="M26" sqref="M26"/>
    </sheetView>
  </sheetViews>
  <sheetFormatPr defaultRowHeight="14.4" x14ac:dyDescent="0.3"/>
  <cols>
    <col min="1" max="1" width="12.5546875" customWidth="1"/>
    <col min="2" max="2" width="70.5546875" style="141" customWidth="1"/>
    <col min="4" max="4" width="9.109375" customWidth="1"/>
    <col min="6" max="6" width="12.44140625" customWidth="1"/>
    <col min="8" max="10" width="9.109375" style="281"/>
    <col min="11" max="17" width="9.109375" style="18"/>
    <col min="18" max="18" width="44.88671875" style="221" customWidth="1"/>
  </cols>
  <sheetData>
    <row r="1" spans="1:19" s="12" customFormat="1" ht="15.6" x14ac:dyDescent="0.3">
      <c r="A1" s="317" t="s">
        <v>978</v>
      </c>
      <c r="B1" s="317"/>
      <c r="C1" s="317"/>
      <c r="D1" s="317"/>
      <c r="E1" s="317"/>
      <c r="F1" s="317"/>
      <c r="H1" s="252"/>
      <c r="I1" s="252"/>
      <c r="J1" s="252"/>
      <c r="R1" s="31"/>
    </row>
    <row r="2" spans="1:19" s="12" customFormat="1" ht="16.2" thickBot="1" x14ac:dyDescent="0.35">
      <c r="A2" s="345" t="s">
        <v>1168</v>
      </c>
      <c r="B2" s="317"/>
      <c r="C2" s="317"/>
      <c r="D2" s="317"/>
      <c r="E2" s="317"/>
      <c r="F2" s="317"/>
      <c r="H2" s="252"/>
      <c r="I2" s="252"/>
      <c r="J2" s="252"/>
      <c r="R2" s="31"/>
      <c r="S2" s="80"/>
    </row>
    <row r="3" spans="1:19" ht="15" thickBot="1" x14ac:dyDescent="0.35">
      <c r="A3" s="37" t="s">
        <v>3</v>
      </c>
      <c r="B3" s="140" t="s">
        <v>4</v>
      </c>
      <c r="C3" s="38" t="s">
        <v>5</v>
      </c>
      <c r="D3" s="38" t="s">
        <v>6</v>
      </c>
      <c r="E3" s="38" t="s">
        <v>7</v>
      </c>
      <c r="F3" s="243" t="s">
        <v>8</v>
      </c>
      <c r="H3" s="267"/>
      <c r="I3" s="267"/>
      <c r="J3" s="267"/>
      <c r="K3" s="275"/>
      <c r="L3" s="275"/>
      <c r="M3" s="275"/>
      <c r="N3" s="275"/>
      <c r="O3" s="275"/>
      <c r="P3" s="275"/>
      <c r="Q3" s="275"/>
    </row>
    <row r="4" spans="1:19" ht="15" thickBot="1" x14ac:dyDescent="0.35">
      <c r="A4" s="340" t="s">
        <v>255</v>
      </c>
      <c r="B4" s="340"/>
      <c r="C4" s="340"/>
      <c r="D4" s="340"/>
      <c r="E4" s="340"/>
      <c r="F4" s="340"/>
      <c r="H4" s="267"/>
      <c r="I4" s="267"/>
      <c r="J4" s="267"/>
      <c r="K4" s="275"/>
      <c r="L4" s="275"/>
      <c r="M4" s="275"/>
      <c r="N4" s="275"/>
      <c r="O4" s="275"/>
      <c r="P4" s="275"/>
      <c r="Q4" s="275"/>
    </row>
    <row r="5" spans="1:19" ht="15" thickBot="1" x14ac:dyDescent="0.35">
      <c r="A5" s="340" t="s">
        <v>983</v>
      </c>
      <c r="B5" s="340"/>
      <c r="C5" s="340"/>
      <c r="D5" s="340"/>
      <c r="E5" s="340"/>
      <c r="F5" s="340"/>
      <c r="H5" s="188"/>
      <c r="I5" s="188"/>
      <c r="J5" s="188"/>
      <c r="K5" s="188"/>
      <c r="L5" s="188"/>
      <c r="M5" s="188"/>
      <c r="N5" s="188"/>
      <c r="O5" s="188"/>
      <c r="P5" s="188"/>
      <c r="Q5" s="187"/>
    </row>
    <row r="6" spans="1:19" ht="21" thickBot="1" x14ac:dyDescent="0.35">
      <c r="A6" s="39" t="s">
        <v>257</v>
      </c>
      <c r="B6" s="46" t="s">
        <v>984</v>
      </c>
      <c r="C6" s="44" t="s">
        <v>173</v>
      </c>
      <c r="D6" s="44">
        <v>20</v>
      </c>
      <c r="E6" s="79"/>
      <c r="F6" s="181" t="s">
        <v>14</v>
      </c>
      <c r="H6" s="268"/>
      <c r="I6" s="268"/>
      <c r="J6" s="268"/>
      <c r="K6" s="270"/>
      <c r="L6" s="268"/>
      <c r="M6" s="268"/>
      <c r="N6" s="268"/>
      <c r="O6" s="98"/>
      <c r="P6" s="161"/>
      <c r="Q6" s="280"/>
      <c r="R6"/>
    </row>
    <row r="7" spans="1:19" ht="15" thickBot="1" x14ac:dyDescent="0.35">
      <c r="A7" s="341" t="s">
        <v>988</v>
      </c>
      <c r="B7" s="341"/>
      <c r="C7" s="341"/>
      <c r="D7" s="341"/>
      <c r="E7" s="341"/>
      <c r="F7" s="181" t="s">
        <v>14</v>
      </c>
      <c r="H7" s="267"/>
      <c r="I7" s="267"/>
      <c r="J7" s="267"/>
      <c r="K7" s="268"/>
      <c r="L7" s="268"/>
      <c r="M7" s="268"/>
      <c r="N7" s="268"/>
      <c r="O7" s="98"/>
      <c r="P7" s="161"/>
      <c r="Q7" s="280"/>
    </row>
    <row r="8" spans="1:19" ht="15" thickBot="1" x14ac:dyDescent="0.35">
      <c r="A8" s="331"/>
      <c r="B8" s="332"/>
      <c r="C8" s="332"/>
      <c r="D8" s="332"/>
      <c r="E8" s="332"/>
      <c r="F8" s="333"/>
      <c r="H8" s="267"/>
      <c r="I8" s="267"/>
      <c r="J8" s="267"/>
      <c r="K8" s="268"/>
      <c r="L8" s="268"/>
      <c r="M8" s="268"/>
      <c r="N8" s="268"/>
      <c r="O8" s="98"/>
      <c r="P8" s="161"/>
      <c r="Q8" s="280"/>
    </row>
    <row r="9" spans="1:19" ht="15" thickBot="1" x14ac:dyDescent="0.35">
      <c r="A9" s="37" t="s">
        <v>3</v>
      </c>
      <c r="B9" s="140" t="s">
        <v>4</v>
      </c>
      <c r="C9" s="38" t="s">
        <v>5</v>
      </c>
      <c r="D9" s="38" t="s">
        <v>6</v>
      </c>
      <c r="E9" s="38" t="s">
        <v>7</v>
      </c>
      <c r="F9" s="243" t="s">
        <v>8</v>
      </c>
      <c r="H9" s="267"/>
      <c r="I9" s="267"/>
      <c r="J9" s="267"/>
      <c r="K9" s="268"/>
      <c r="L9" s="268"/>
      <c r="M9" s="268"/>
      <c r="N9" s="268"/>
      <c r="O9" s="98"/>
      <c r="P9" s="161"/>
      <c r="Q9" s="280"/>
    </row>
    <row r="10" spans="1:19" ht="15" thickBot="1" x14ac:dyDescent="0.35">
      <c r="A10" s="340" t="s">
        <v>397</v>
      </c>
      <c r="B10" s="340"/>
      <c r="C10" s="340"/>
      <c r="D10" s="340"/>
      <c r="E10" s="340"/>
      <c r="F10" s="340"/>
      <c r="H10" s="267"/>
      <c r="I10" s="267"/>
      <c r="J10" s="267"/>
      <c r="K10" s="268"/>
      <c r="L10" s="268"/>
      <c r="M10" s="268"/>
      <c r="N10" s="268"/>
      <c r="O10" s="98"/>
      <c r="P10" s="161"/>
      <c r="Q10" s="280"/>
    </row>
    <row r="11" spans="1:19" ht="15" thickBot="1" x14ac:dyDescent="0.35">
      <c r="A11" s="346" t="s">
        <v>1169</v>
      </c>
      <c r="B11" s="346"/>
      <c r="C11" s="346"/>
      <c r="D11" s="346"/>
      <c r="E11" s="346"/>
      <c r="F11" s="346"/>
      <c r="H11" s="267"/>
      <c r="I11" s="267"/>
      <c r="J11" s="267"/>
      <c r="K11" s="268"/>
      <c r="L11" s="268"/>
      <c r="M11" s="268"/>
      <c r="N11" s="268"/>
      <c r="O11" s="98"/>
      <c r="P11" s="161"/>
      <c r="Q11" s="280"/>
    </row>
    <row r="12" spans="1:19" ht="15" thickBot="1" x14ac:dyDescent="0.35">
      <c r="A12" s="49" t="s">
        <v>399</v>
      </c>
      <c r="B12" s="46" t="s">
        <v>990</v>
      </c>
      <c r="C12" s="44" t="s">
        <v>991</v>
      </c>
      <c r="D12" s="44">
        <v>4</v>
      </c>
      <c r="E12" s="79"/>
      <c r="F12" s="181" t="s">
        <v>14</v>
      </c>
      <c r="H12" s="278"/>
      <c r="I12" s="267"/>
      <c r="J12" s="267"/>
      <c r="K12" s="268"/>
      <c r="L12" s="268"/>
      <c r="M12" s="268"/>
      <c r="N12" s="268"/>
      <c r="O12" s="98"/>
      <c r="P12" s="161"/>
      <c r="Q12" s="280"/>
      <c r="R12"/>
    </row>
    <row r="13" spans="1:19" ht="15" thickBot="1" x14ac:dyDescent="0.35">
      <c r="A13" s="49" t="s">
        <v>401</v>
      </c>
      <c r="B13" s="46" t="s">
        <v>992</v>
      </c>
      <c r="C13" s="44" t="s">
        <v>991</v>
      </c>
      <c r="D13" s="44">
        <v>10</v>
      </c>
      <c r="E13" s="79"/>
      <c r="F13" s="181" t="s">
        <v>14</v>
      </c>
      <c r="H13" s="267"/>
      <c r="I13" s="267"/>
      <c r="J13" s="267"/>
      <c r="K13" s="268"/>
      <c r="L13" s="268"/>
      <c r="M13" s="268"/>
      <c r="N13" s="268"/>
      <c r="O13" s="98"/>
      <c r="P13" s="161"/>
      <c r="Q13" s="280"/>
      <c r="R13"/>
    </row>
    <row r="14" spans="1:19" ht="15" thickBot="1" x14ac:dyDescent="0.35">
      <c r="A14" s="316" t="s">
        <v>993</v>
      </c>
      <c r="B14" s="316"/>
      <c r="C14" s="316"/>
      <c r="D14" s="316"/>
      <c r="E14" s="316"/>
      <c r="F14" s="316"/>
      <c r="H14" s="267"/>
      <c r="I14" s="267"/>
      <c r="J14" s="267"/>
      <c r="K14" s="268"/>
      <c r="L14" s="268"/>
      <c r="M14" s="268"/>
      <c r="N14" s="268"/>
      <c r="O14" s="98"/>
      <c r="P14" s="161"/>
      <c r="Q14" s="280"/>
    </row>
    <row r="15" spans="1:19" ht="15" thickBot="1" x14ac:dyDescent="0.35">
      <c r="A15" s="49" t="s">
        <v>403</v>
      </c>
      <c r="B15" s="131" t="s">
        <v>1170</v>
      </c>
      <c r="C15" s="44" t="s">
        <v>286</v>
      </c>
      <c r="D15" s="44">
        <v>3</v>
      </c>
      <c r="E15" s="79"/>
      <c r="F15" s="181" t="s">
        <v>14</v>
      </c>
      <c r="H15" s="278"/>
      <c r="I15" s="267"/>
      <c r="J15" s="267"/>
      <c r="K15" s="268"/>
      <c r="L15" s="268"/>
      <c r="M15" s="268"/>
      <c r="N15" s="268"/>
      <c r="O15" s="98"/>
      <c r="P15" s="161"/>
      <c r="Q15" s="280"/>
      <c r="R15"/>
    </row>
    <row r="16" spans="1:19" ht="15" thickBot="1" x14ac:dyDescent="0.35">
      <c r="A16" s="341" t="s">
        <v>995</v>
      </c>
      <c r="B16" s="341"/>
      <c r="C16" s="341"/>
      <c r="D16" s="341"/>
      <c r="E16" s="341"/>
      <c r="F16" s="181" t="s">
        <v>14</v>
      </c>
      <c r="H16" s="267"/>
      <c r="I16" s="267"/>
      <c r="J16" s="267"/>
      <c r="K16" s="268"/>
      <c r="L16" s="268"/>
      <c r="M16" s="268"/>
      <c r="N16" s="268"/>
      <c r="O16" s="98"/>
      <c r="P16" s="161"/>
      <c r="Q16" s="280"/>
    </row>
    <row r="17" spans="1:18" ht="15" thickBot="1" x14ac:dyDescent="0.35">
      <c r="A17" s="334"/>
      <c r="B17" s="335"/>
      <c r="C17" s="335"/>
      <c r="D17" s="335"/>
      <c r="E17" s="335"/>
      <c r="F17" s="336"/>
      <c r="H17" s="267"/>
      <c r="I17" s="267"/>
      <c r="J17" s="267"/>
      <c r="K17" s="268"/>
      <c r="L17" s="268"/>
      <c r="M17" s="268"/>
      <c r="N17" s="268"/>
      <c r="O17" s="98"/>
      <c r="P17" s="161"/>
      <c r="Q17" s="280"/>
    </row>
    <row r="18" spans="1:18" ht="15" thickBot="1" x14ac:dyDescent="0.35">
      <c r="A18" s="37" t="s">
        <v>3</v>
      </c>
      <c r="B18" s="140" t="s">
        <v>4</v>
      </c>
      <c r="C18" s="38" t="s">
        <v>5</v>
      </c>
      <c r="D18" s="38" t="s">
        <v>6</v>
      </c>
      <c r="E18" s="38" t="s">
        <v>7</v>
      </c>
      <c r="F18" s="243" t="s">
        <v>8</v>
      </c>
      <c r="H18" s="267"/>
      <c r="I18" s="267"/>
      <c r="J18" s="267"/>
      <c r="K18" s="268"/>
      <c r="L18" s="268"/>
      <c r="M18" s="268"/>
      <c r="N18" s="268"/>
      <c r="O18" s="98"/>
      <c r="P18" s="161"/>
      <c r="Q18" s="280"/>
    </row>
    <row r="19" spans="1:18" ht="15" thickBot="1" x14ac:dyDescent="0.35">
      <c r="A19" s="340" t="s">
        <v>283</v>
      </c>
      <c r="B19" s="340"/>
      <c r="C19" s="340"/>
      <c r="D19" s="340"/>
      <c r="E19" s="340"/>
      <c r="F19" s="340"/>
      <c r="H19" s="267"/>
      <c r="I19" s="267"/>
      <c r="J19" s="267"/>
      <c r="K19" s="268"/>
      <c r="L19" s="268"/>
      <c r="M19" s="268"/>
      <c r="N19" s="268"/>
      <c r="O19" s="98"/>
      <c r="P19" s="161"/>
      <c r="Q19" s="280"/>
    </row>
    <row r="20" spans="1:18" ht="15" thickBot="1" x14ac:dyDescent="0.35">
      <c r="A20" s="316" t="s">
        <v>284</v>
      </c>
      <c r="B20" s="316"/>
      <c r="C20" s="316"/>
      <c r="D20" s="316"/>
      <c r="E20" s="316"/>
      <c r="F20" s="316"/>
      <c r="H20" s="267"/>
      <c r="I20" s="267"/>
      <c r="J20" s="267"/>
      <c r="K20" s="268"/>
      <c r="L20" s="268"/>
      <c r="M20" s="268"/>
      <c r="N20" s="268"/>
      <c r="O20" s="98"/>
      <c r="P20" s="161"/>
      <c r="Q20" s="280"/>
    </row>
    <row r="21" spans="1:18" ht="15" thickBot="1" x14ac:dyDescent="0.35">
      <c r="A21" s="49" t="s">
        <v>996</v>
      </c>
      <c r="B21" s="46" t="s">
        <v>1171</v>
      </c>
      <c r="C21" s="44" t="s">
        <v>286</v>
      </c>
      <c r="D21" s="44">
        <v>755</v>
      </c>
      <c r="E21" s="79"/>
      <c r="F21" s="181" t="s">
        <v>14</v>
      </c>
      <c r="H21" s="266"/>
      <c r="I21" s="267"/>
      <c r="J21" s="267"/>
      <c r="K21" s="268"/>
      <c r="L21" s="268"/>
      <c r="M21" s="268"/>
      <c r="N21" s="268"/>
      <c r="O21" s="98"/>
      <c r="P21" s="161"/>
      <c r="Q21" s="280"/>
    </row>
    <row r="22" spans="1:18" ht="21" thickBot="1" x14ac:dyDescent="0.35">
      <c r="A22" s="49" t="s">
        <v>998</v>
      </c>
      <c r="B22" s="46" t="s">
        <v>1172</v>
      </c>
      <c r="C22" s="44" t="s">
        <v>286</v>
      </c>
      <c r="D22" s="44">
        <v>705</v>
      </c>
      <c r="E22" s="79"/>
      <c r="F22" s="181" t="s">
        <v>14</v>
      </c>
      <c r="H22" s="273"/>
      <c r="I22" s="267"/>
      <c r="J22" s="267"/>
      <c r="K22" s="268"/>
      <c r="L22" s="268"/>
      <c r="M22" s="268"/>
      <c r="N22" s="268"/>
      <c r="O22" s="98"/>
      <c r="P22" s="161"/>
      <c r="Q22" s="280"/>
    </row>
    <row r="23" spans="1:18" ht="21" thickBot="1" x14ac:dyDescent="0.35">
      <c r="A23" s="49" t="s">
        <v>1000</v>
      </c>
      <c r="B23" s="46" t="s">
        <v>1173</v>
      </c>
      <c r="C23" s="44" t="s">
        <v>286</v>
      </c>
      <c r="D23" s="44">
        <v>48</v>
      </c>
      <c r="E23" s="79"/>
      <c r="F23" s="181" t="s">
        <v>14</v>
      </c>
      <c r="H23" s="266"/>
      <c r="I23" s="267"/>
      <c r="J23" s="267"/>
      <c r="K23" s="268"/>
      <c r="L23" s="268"/>
      <c r="M23" s="268"/>
      <c r="N23" s="268"/>
      <c r="O23" s="98"/>
      <c r="P23" s="161"/>
      <c r="Q23" s="280"/>
    </row>
    <row r="24" spans="1:18" ht="15" thickBot="1" x14ac:dyDescent="0.35">
      <c r="A24" s="341" t="s">
        <v>312</v>
      </c>
      <c r="B24" s="341"/>
      <c r="C24" s="341"/>
      <c r="D24" s="341"/>
      <c r="E24" s="341"/>
      <c r="F24" s="341"/>
      <c r="H24" s="267"/>
      <c r="I24" s="267"/>
      <c r="J24" s="267"/>
      <c r="K24" s="268"/>
      <c r="L24" s="268"/>
      <c r="M24" s="268"/>
      <c r="N24" s="268"/>
      <c r="O24" s="98"/>
      <c r="P24" s="161"/>
      <c r="Q24" s="280"/>
    </row>
    <row r="25" spans="1:18" ht="15" thickBot="1" x14ac:dyDescent="0.35">
      <c r="A25" s="49" t="s">
        <v>1002</v>
      </c>
      <c r="B25" s="46" t="s">
        <v>1003</v>
      </c>
      <c r="C25" s="44" t="s">
        <v>286</v>
      </c>
      <c r="D25" s="44">
        <v>755</v>
      </c>
      <c r="E25" s="79"/>
      <c r="F25" s="181" t="s">
        <v>14</v>
      </c>
      <c r="H25" s="273"/>
      <c r="I25" s="267"/>
      <c r="J25" s="267"/>
      <c r="K25" s="268"/>
      <c r="L25" s="268"/>
      <c r="M25" s="268"/>
      <c r="N25" s="268"/>
      <c r="O25" s="98"/>
      <c r="P25" s="161"/>
      <c r="Q25" s="280"/>
      <c r="R25" s="31"/>
    </row>
    <row r="26" spans="1:18" ht="15" thickBot="1" x14ac:dyDescent="0.35">
      <c r="A26" s="49" t="s">
        <v>1004</v>
      </c>
      <c r="B26" s="46" t="s">
        <v>1005</v>
      </c>
      <c r="C26" s="44" t="s">
        <v>286</v>
      </c>
      <c r="D26" s="44">
        <v>755</v>
      </c>
      <c r="E26" s="79"/>
      <c r="F26" s="181" t="s">
        <v>14</v>
      </c>
      <c r="H26" s="266"/>
      <c r="I26" s="267"/>
      <c r="J26" s="267"/>
      <c r="K26" s="268"/>
      <c r="L26" s="268"/>
      <c r="M26" s="268"/>
      <c r="N26" s="268"/>
      <c r="O26" s="98"/>
      <c r="P26" s="161"/>
      <c r="Q26" s="280"/>
      <c r="R26" s="31"/>
    </row>
    <row r="27" spans="1:18" ht="15" thickBot="1" x14ac:dyDescent="0.35">
      <c r="A27" s="344" t="s">
        <v>317</v>
      </c>
      <c r="B27" s="344"/>
      <c r="C27" s="344"/>
      <c r="D27" s="344"/>
      <c r="E27" s="344"/>
      <c r="F27" s="344"/>
      <c r="H27" s="267"/>
      <c r="I27" s="267"/>
      <c r="J27" s="267"/>
      <c r="K27" s="268"/>
      <c r="L27" s="268"/>
      <c r="M27" s="268"/>
      <c r="N27" s="268"/>
      <c r="O27" s="98"/>
      <c r="P27" s="161"/>
      <c r="Q27" s="280"/>
    </row>
    <row r="28" spans="1:18" ht="15" thickBot="1" x14ac:dyDescent="0.35">
      <c r="A28" s="49" t="s">
        <v>1006</v>
      </c>
      <c r="B28" s="46" t="s">
        <v>1174</v>
      </c>
      <c r="C28" s="44" t="s">
        <v>286</v>
      </c>
      <c r="D28" s="44">
        <v>750</v>
      </c>
      <c r="E28" s="79"/>
      <c r="F28" s="181" t="s">
        <v>14</v>
      </c>
      <c r="H28" s="266"/>
      <c r="I28" s="267"/>
      <c r="J28" s="267"/>
      <c r="K28" s="268"/>
      <c r="L28" s="268"/>
      <c r="M28" s="268"/>
      <c r="N28" s="268"/>
      <c r="O28" s="98"/>
      <c r="P28" s="161"/>
      <c r="Q28" s="280"/>
    </row>
    <row r="29" spans="1:18" ht="15" thickBot="1" x14ac:dyDescent="0.35">
      <c r="A29" s="49" t="s">
        <v>1009</v>
      </c>
      <c r="B29" s="46" t="s">
        <v>1175</v>
      </c>
      <c r="C29" s="44" t="s">
        <v>286</v>
      </c>
      <c r="D29" s="44">
        <v>2140</v>
      </c>
      <c r="E29" s="79"/>
      <c r="F29" s="181" t="s">
        <v>14</v>
      </c>
      <c r="H29" s="266"/>
      <c r="I29" s="267"/>
      <c r="J29" s="267"/>
      <c r="K29" s="268"/>
      <c r="L29" s="268"/>
      <c r="M29" s="268"/>
      <c r="N29" s="268"/>
      <c r="O29" s="98"/>
      <c r="P29" s="161"/>
      <c r="Q29" s="280"/>
    </row>
    <row r="30" spans="1:18" ht="15" thickBot="1" x14ac:dyDescent="0.35">
      <c r="A30" s="341" t="s">
        <v>1008</v>
      </c>
      <c r="B30" s="341"/>
      <c r="C30" s="341"/>
      <c r="D30" s="341"/>
      <c r="E30" s="341"/>
      <c r="F30" s="341"/>
      <c r="H30" s="267"/>
      <c r="I30" s="267"/>
      <c r="J30" s="267"/>
      <c r="K30" s="268"/>
      <c r="L30" s="268"/>
      <c r="M30" s="268"/>
      <c r="N30" s="268"/>
      <c r="O30" s="98"/>
      <c r="P30" s="161"/>
      <c r="Q30" s="280"/>
    </row>
    <row r="31" spans="1:18" ht="15" thickBot="1" x14ac:dyDescent="0.35">
      <c r="A31" s="49" t="s">
        <v>1176</v>
      </c>
      <c r="B31" s="46" t="s">
        <v>1177</v>
      </c>
      <c r="C31" s="44" t="s">
        <v>286</v>
      </c>
      <c r="D31" s="44">
        <v>750</v>
      </c>
      <c r="E31" s="79"/>
      <c r="F31" s="181" t="s">
        <v>14</v>
      </c>
      <c r="H31" s="266"/>
      <c r="I31" s="267"/>
      <c r="J31" s="267"/>
      <c r="K31" s="268"/>
      <c r="L31" s="268"/>
      <c r="M31" s="268"/>
      <c r="N31" s="268"/>
      <c r="O31" s="98"/>
      <c r="P31" s="161"/>
      <c r="Q31" s="280"/>
    </row>
    <row r="32" spans="1:18" ht="15" thickBot="1" x14ac:dyDescent="0.35">
      <c r="A32" s="49" t="s">
        <v>1178</v>
      </c>
      <c r="B32" s="46" t="s">
        <v>1179</v>
      </c>
      <c r="C32" s="44" t="s">
        <v>286</v>
      </c>
      <c r="D32" s="44">
        <v>2140</v>
      </c>
      <c r="E32" s="79"/>
      <c r="F32" s="181" t="s">
        <v>14</v>
      </c>
      <c r="H32" s="266"/>
      <c r="I32" s="267"/>
      <c r="J32" s="267"/>
      <c r="K32" s="268"/>
      <c r="L32" s="268"/>
      <c r="M32" s="268"/>
      <c r="N32" s="268"/>
      <c r="O32" s="98"/>
      <c r="P32" s="161"/>
      <c r="Q32" s="280"/>
    </row>
    <row r="33" spans="1:18" ht="15" thickBot="1" x14ac:dyDescent="0.35">
      <c r="A33" s="341" t="s">
        <v>331</v>
      </c>
      <c r="B33" s="341"/>
      <c r="C33" s="341"/>
      <c r="D33" s="341"/>
      <c r="E33" s="341"/>
      <c r="F33" s="341"/>
      <c r="H33" s="267"/>
      <c r="I33" s="267"/>
      <c r="J33" s="267"/>
      <c r="K33" s="268"/>
      <c r="L33" s="268"/>
      <c r="M33" s="268"/>
      <c r="N33" s="268"/>
      <c r="O33" s="98"/>
      <c r="P33" s="161"/>
      <c r="Q33" s="280"/>
    </row>
    <row r="34" spans="1:18" ht="15" thickBot="1" x14ac:dyDescent="0.35">
      <c r="A34" s="49" t="s">
        <v>1180</v>
      </c>
      <c r="B34" s="46" t="s">
        <v>1181</v>
      </c>
      <c r="C34" s="44" t="s">
        <v>286</v>
      </c>
      <c r="D34" s="44">
        <v>16</v>
      </c>
      <c r="E34" s="79"/>
      <c r="F34" s="181" t="s">
        <v>14</v>
      </c>
      <c r="H34" s="267"/>
      <c r="I34" s="267"/>
      <c r="J34" s="267"/>
      <c r="K34" s="268"/>
      <c r="L34" s="268"/>
      <c r="M34" s="268"/>
      <c r="N34" s="268"/>
      <c r="O34" s="98"/>
      <c r="P34" s="161"/>
      <c r="Q34" s="280"/>
    </row>
    <row r="35" spans="1:18" ht="15" thickBot="1" x14ac:dyDescent="0.35">
      <c r="A35" s="49" t="s">
        <v>1182</v>
      </c>
      <c r="B35" s="46" t="s">
        <v>1183</v>
      </c>
      <c r="C35" s="44" t="s">
        <v>286</v>
      </c>
      <c r="D35" s="44">
        <v>16</v>
      </c>
      <c r="E35" s="79"/>
      <c r="F35" s="181" t="s">
        <v>14</v>
      </c>
      <c r="H35" s="267"/>
      <c r="I35" s="267"/>
      <c r="J35" s="267"/>
      <c r="K35" s="268"/>
      <c r="L35" s="268"/>
      <c r="M35" s="268"/>
      <c r="N35" s="268"/>
      <c r="O35" s="98"/>
      <c r="P35" s="161"/>
      <c r="Q35" s="280"/>
    </row>
    <row r="36" spans="1:18" ht="15" thickBot="1" x14ac:dyDescent="0.35">
      <c r="A36" s="341" t="s">
        <v>1011</v>
      </c>
      <c r="B36" s="341"/>
      <c r="C36" s="341"/>
      <c r="D36" s="341"/>
      <c r="E36" s="341"/>
      <c r="F36" s="181" t="s">
        <v>14</v>
      </c>
      <c r="H36" s="267"/>
      <c r="I36" s="267"/>
      <c r="J36" s="267"/>
      <c r="K36" s="268"/>
      <c r="L36" s="268"/>
      <c r="M36" s="268"/>
      <c r="N36" s="268"/>
      <c r="O36" s="98"/>
      <c r="P36" s="161"/>
      <c r="Q36" s="280"/>
    </row>
    <row r="37" spans="1:18" ht="15" thickBot="1" x14ac:dyDescent="0.35">
      <c r="A37" s="331"/>
      <c r="B37" s="332"/>
      <c r="C37" s="332"/>
      <c r="D37" s="332"/>
      <c r="E37" s="332"/>
      <c r="F37" s="333"/>
      <c r="H37" s="267"/>
      <c r="I37" s="267"/>
      <c r="J37" s="267"/>
      <c r="K37" s="268"/>
      <c r="L37" s="268"/>
      <c r="M37" s="268"/>
      <c r="N37" s="268"/>
      <c r="O37" s="98"/>
      <c r="P37" s="161"/>
      <c r="Q37" s="280"/>
    </row>
    <row r="38" spans="1:18" ht="15" thickBot="1" x14ac:dyDescent="0.35">
      <c r="A38" s="37" t="s">
        <v>3</v>
      </c>
      <c r="B38" s="140" t="s">
        <v>4</v>
      </c>
      <c r="C38" s="38" t="s">
        <v>5</v>
      </c>
      <c r="D38" s="38" t="s">
        <v>6</v>
      </c>
      <c r="E38" s="38" t="s">
        <v>7</v>
      </c>
      <c r="F38" s="243" t="s">
        <v>8</v>
      </c>
      <c r="H38" s="267"/>
      <c r="I38" s="267"/>
      <c r="J38" s="267"/>
      <c r="K38" s="268"/>
      <c r="L38" s="268"/>
      <c r="M38" s="268"/>
      <c r="N38" s="268"/>
      <c r="O38" s="98"/>
      <c r="P38" s="161"/>
      <c r="Q38" s="280"/>
    </row>
    <row r="39" spans="1:18" ht="15" thickBot="1" x14ac:dyDescent="0.35">
      <c r="A39" s="341" t="s">
        <v>674</v>
      </c>
      <c r="B39" s="341"/>
      <c r="C39" s="341"/>
      <c r="D39" s="341"/>
      <c r="E39" s="341"/>
      <c r="F39" s="341"/>
      <c r="H39" s="267"/>
      <c r="I39" s="267"/>
      <c r="J39" s="267"/>
      <c r="K39" s="268"/>
      <c r="L39" s="268"/>
      <c r="M39" s="268"/>
      <c r="N39" s="268"/>
      <c r="O39" s="98"/>
      <c r="P39" s="161"/>
      <c r="Q39" s="280"/>
    </row>
    <row r="40" spans="1:18" ht="15" thickBot="1" x14ac:dyDescent="0.35">
      <c r="A40" s="316" t="s">
        <v>1012</v>
      </c>
      <c r="B40" s="316"/>
      <c r="C40" s="316"/>
      <c r="D40" s="316"/>
      <c r="E40" s="316"/>
      <c r="F40" s="316"/>
      <c r="H40" s="267"/>
      <c r="I40" s="267"/>
      <c r="J40" s="267"/>
      <c r="K40" s="268"/>
      <c r="L40" s="268"/>
      <c r="M40" s="268"/>
      <c r="N40" s="268"/>
      <c r="O40" s="98"/>
      <c r="P40" s="161"/>
      <c r="Q40" s="280"/>
    </row>
    <row r="41" spans="1:18" ht="31.2" thickBot="1" x14ac:dyDescent="0.35">
      <c r="A41" s="39" t="s">
        <v>676</v>
      </c>
      <c r="B41" s="131" t="s">
        <v>1184</v>
      </c>
      <c r="C41" s="44" t="s">
        <v>759</v>
      </c>
      <c r="D41" s="44">
        <v>110</v>
      </c>
      <c r="E41" s="79"/>
      <c r="F41" s="181" t="s">
        <v>14</v>
      </c>
      <c r="H41" s="267"/>
      <c r="I41" s="267"/>
      <c r="J41" s="267"/>
      <c r="K41" s="268"/>
      <c r="L41" s="268"/>
      <c r="M41" s="268"/>
      <c r="N41" s="268"/>
      <c r="O41" s="98"/>
      <c r="P41" s="161"/>
      <c r="Q41" s="280"/>
    </row>
    <row r="42" spans="1:18" ht="21" thickBot="1" x14ac:dyDescent="0.35">
      <c r="A42" s="39" t="s">
        <v>679</v>
      </c>
      <c r="B42" s="131" t="s">
        <v>1185</v>
      </c>
      <c r="C42" s="44" t="s">
        <v>759</v>
      </c>
      <c r="D42" s="44">
        <v>110</v>
      </c>
      <c r="E42" s="79"/>
      <c r="F42" s="181" t="s">
        <v>14</v>
      </c>
      <c r="H42" s="267"/>
      <c r="I42" s="267"/>
      <c r="J42" s="267"/>
      <c r="K42" s="268"/>
      <c r="L42" s="268"/>
      <c r="M42" s="268"/>
      <c r="N42" s="268"/>
      <c r="O42" s="98"/>
      <c r="P42" s="161"/>
      <c r="Q42" s="280"/>
      <c r="R42"/>
    </row>
    <row r="43" spans="1:18" ht="15" thickBot="1" x14ac:dyDescent="0.35">
      <c r="A43" s="341" t="s">
        <v>1017</v>
      </c>
      <c r="B43" s="341"/>
      <c r="C43" s="341"/>
      <c r="D43" s="341"/>
      <c r="E43" s="341"/>
      <c r="F43" s="181" t="s">
        <v>14</v>
      </c>
      <c r="H43" s="267"/>
      <c r="I43" s="267"/>
      <c r="J43" s="267"/>
      <c r="K43" s="268"/>
      <c r="L43" s="268"/>
      <c r="M43" s="268"/>
      <c r="N43" s="268"/>
      <c r="O43" s="98"/>
      <c r="P43" s="161"/>
      <c r="Q43" s="280"/>
    </row>
    <row r="44" spans="1:18" ht="15" thickBot="1" x14ac:dyDescent="0.35">
      <c r="A44" s="334"/>
      <c r="B44" s="335"/>
      <c r="C44" s="335"/>
      <c r="D44" s="335"/>
      <c r="E44" s="335"/>
      <c r="F44" s="336"/>
      <c r="H44" s="267"/>
      <c r="I44" s="267"/>
      <c r="J44" s="267"/>
      <c r="K44" s="268"/>
      <c r="L44" s="268"/>
      <c r="M44" s="268"/>
      <c r="N44" s="268"/>
      <c r="O44" s="98"/>
      <c r="P44" s="161"/>
      <c r="Q44" s="280"/>
    </row>
    <row r="45" spans="1:18" ht="15" thickBot="1" x14ac:dyDescent="0.35">
      <c r="A45" s="37" t="s">
        <v>3</v>
      </c>
      <c r="B45" s="140" t="s">
        <v>4</v>
      </c>
      <c r="C45" s="38" t="s">
        <v>5</v>
      </c>
      <c r="D45" s="38" t="s">
        <v>6</v>
      </c>
      <c r="E45" s="38" t="s">
        <v>7</v>
      </c>
      <c r="F45" s="243" t="s">
        <v>8</v>
      </c>
      <c r="H45" s="267"/>
      <c r="I45" s="267"/>
      <c r="J45" s="267"/>
      <c r="K45" s="268"/>
      <c r="L45" s="268"/>
      <c r="M45" s="268"/>
      <c r="N45" s="268"/>
      <c r="O45" s="98"/>
      <c r="P45" s="161"/>
      <c r="Q45" s="280"/>
    </row>
    <row r="46" spans="1:18" ht="15" thickBot="1" x14ac:dyDescent="0.35">
      <c r="A46" s="341" t="s">
        <v>718</v>
      </c>
      <c r="B46" s="341"/>
      <c r="C46" s="341"/>
      <c r="D46" s="341"/>
      <c r="E46" s="341"/>
      <c r="F46" s="341"/>
      <c r="H46" s="267"/>
      <c r="I46" s="267"/>
      <c r="J46" s="267"/>
      <c r="K46" s="268"/>
      <c r="L46" s="268"/>
      <c r="M46" s="268"/>
      <c r="N46" s="268"/>
      <c r="O46" s="98"/>
      <c r="P46" s="161"/>
      <c r="Q46" s="280"/>
    </row>
    <row r="47" spans="1:18" ht="15" thickBot="1" x14ac:dyDescent="0.35">
      <c r="A47" s="316" t="s">
        <v>1018</v>
      </c>
      <c r="B47" s="316"/>
      <c r="C47" s="316"/>
      <c r="D47" s="316"/>
      <c r="E47" s="316"/>
      <c r="F47" s="316"/>
      <c r="H47" s="267"/>
      <c r="I47" s="267"/>
      <c r="J47" s="267"/>
      <c r="K47" s="268"/>
      <c r="L47" s="268"/>
      <c r="M47" s="268"/>
      <c r="N47" s="268"/>
      <c r="O47" s="98"/>
      <c r="P47" s="161"/>
      <c r="Q47" s="280"/>
    </row>
    <row r="48" spans="1:18" ht="21" thickBot="1" x14ac:dyDescent="0.35">
      <c r="A48" s="49" t="s">
        <v>720</v>
      </c>
      <c r="B48" s="131" t="s">
        <v>1019</v>
      </c>
      <c r="C48" s="44" t="s">
        <v>173</v>
      </c>
      <c r="D48" s="44">
        <v>14</v>
      </c>
      <c r="E48" s="79"/>
      <c r="F48" s="181" t="s">
        <v>14</v>
      </c>
      <c r="H48" s="267"/>
      <c r="I48" s="267"/>
      <c r="J48" s="267"/>
      <c r="K48" s="268"/>
      <c r="L48" s="268"/>
      <c r="M48" s="268"/>
      <c r="N48" s="268"/>
      <c r="O48" s="98"/>
      <c r="P48" s="161"/>
      <c r="Q48" s="280"/>
      <c r="R48" s="274"/>
    </row>
    <row r="49" spans="1:18" ht="21" thickBot="1" x14ac:dyDescent="0.35">
      <c r="A49" s="49" t="s">
        <v>722</v>
      </c>
      <c r="B49" s="131" t="s">
        <v>1186</v>
      </c>
      <c r="C49" s="44" t="s">
        <v>173</v>
      </c>
      <c r="D49" s="44">
        <v>13</v>
      </c>
      <c r="E49" s="79"/>
      <c r="F49" s="181" t="s">
        <v>14</v>
      </c>
      <c r="H49" s="268"/>
      <c r="I49" s="268"/>
      <c r="J49" s="268"/>
      <c r="K49" s="277"/>
      <c r="L49" s="268"/>
      <c r="M49" s="268"/>
      <c r="N49" s="268"/>
      <c r="O49" s="98"/>
      <c r="P49" s="161"/>
      <c r="Q49" s="280"/>
      <c r="R49" s="274"/>
    </row>
    <row r="50" spans="1:18" ht="15" thickBot="1" x14ac:dyDescent="0.35">
      <c r="A50" s="316" t="s">
        <v>756</v>
      </c>
      <c r="B50" s="316"/>
      <c r="C50" s="316"/>
      <c r="D50" s="316"/>
      <c r="E50" s="316"/>
      <c r="F50" s="316"/>
      <c r="H50" s="267"/>
      <c r="I50" s="267"/>
      <c r="J50" s="267"/>
      <c r="K50" s="268"/>
      <c r="L50" s="268"/>
      <c r="M50" s="268"/>
      <c r="N50" s="268"/>
      <c r="O50" s="98"/>
      <c r="P50" s="161"/>
      <c r="Q50" s="280"/>
    </row>
    <row r="51" spans="1:18" ht="31.2" thickBot="1" x14ac:dyDescent="0.35">
      <c r="A51" s="49" t="s">
        <v>724</v>
      </c>
      <c r="B51" s="131" t="s">
        <v>1021</v>
      </c>
      <c r="C51" s="44" t="s">
        <v>1022</v>
      </c>
      <c r="D51" s="40">
        <v>48</v>
      </c>
      <c r="E51" s="79"/>
      <c r="F51" s="181" t="s">
        <v>14</v>
      </c>
      <c r="H51" s="267"/>
      <c r="I51" s="267"/>
      <c r="J51" s="267"/>
      <c r="K51" s="268"/>
      <c r="L51" s="268"/>
      <c r="M51" s="268"/>
      <c r="N51" s="268"/>
      <c r="O51" s="98"/>
      <c r="P51" s="161"/>
      <c r="Q51" s="280"/>
    </row>
    <row r="52" spans="1:18" ht="15" thickBot="1" x14ac:dyDescent="0.35">
      <c r="A52" s="341" t="s">
        <v>1023</v>
      </c>
      <c r="B52" s="341"/>
      <c r="C52" s="341"/>
      <c r="D52" s="341"/>
      <c r="E52" s="341"/>
      <c r="F52" s="181" t="s">
        <v>14</v>
      </c>
      <c r="H52" s="267"/>
      <c r="I52" s="267"/>
      <c r="J52" s="267"/>
      <c r="K52" s="268"/>
      <c r="L52" s="268"/>
      <c r="M52" s="268"/>
      <c r="N52" s="268"/>
      <c r="O52" s="98"/>
      <c r="P52" s="161"/>
      <c r="Q52" s="280"/>
    </row>
    <row r="53" spans="1:18" ht="15" thickBot="1" x14ac:dyDescent="0.35">
      <c r="A53" s="334"/>
      <c r="B53" s="335"/>
      <c r="C53" s="335"/>
      <c r="D53" s="335"/>
      <c r="E53" s="335"/>
      <c r="F53" s="336"/>
      <c r="H53" s="267"/>
      <c r="I53" s="267"/>
      <c r="J53" s="267"/>
      <c r="K53" s="268"/>
      <c r="L53" s="268"/>
      <c r="M53" s="268"/>
      <c r="N53" s="268"/>
      <c r="O53" s="98"/>
      <c r="P53" s="161"/>
      <c r="Q53" s="280"/>
    </row>
    <row r="54" spans="1:18" ht="15" thickBot="1" x14ac:dyDescent="0.35">
      <c r="A54" s="37" t="s">
        <v>3</v>
      </c>
      <c r="B54" s="140" t="s">
        <v>4</v>
      </c>
      <c r="C54" s="38" t="s">
        <v>5</v>
      </c>
      <c r="D54" s="38" t="s">
        <v>6</v>
      </c>
      <c r="E54" s="38" t="s">
        <v>7</v>
      </c>
      <c r="F54" s="243" t="s">
        <v>8</v>
      </c>
      <c r="H54" s="267"/>
      <c r="I54" s="267"/>
      <c r="J54" s="267"/>
      <c r="K54" s="268"/>
      <c r="L54" s="268"/>
      <c r="M54" s="268"/>
      <c r="N54" s="268"/>
      <c r="O54" s="98"/>
      <c r="P54" s="161"/>
      <c r="Q54" s="280"/>
    </row>
    <row r="55" spans="1:18" ht="15" thickBot="1" x14ac:dyDescent="0.35">
      <c r="A55" s="341" t="s">
        <v>1075</v>
      </c>
      <c r="B55" s="341"/>
      <c r="C55" s="341"/>
      <c r="D55" s="341"/>
      <c r="E55" s="341"/>
      <c r="F55" s="341"/>
      <c r="H55" s="267"/>
      <c r="I55" s="267"/>
      <c r="J55" s="267"/>
      <c r="K55" s="268"/>
      <c r="L55" s="268"/>
      <c r="M55" s="268"/>
      <c r="N55" s="268"/>
      <c r="O55" s="98"/>
      <c r="P55" s="161"/>
      <c r="Q55" s="280"/>
    </row>
    <row r="56" spans="1:18" ht="15" thickBot="1" x14ac:dyDescent="0.35">
      <c r="A56" s="316" t="s">
        <v>1076</v>
      </c>
      <c r="B56" s="316"/>
      <c r="C56" s="316"/>
      <c r="D56" s="316"/>
      <c r="E56" s="316"/>
      <c r="F56" s="316"/>
      <c r="H56" s="267"/>
      <c r="I56" s="267"/>
      <c r="J56" s="267"/>
      <c r="K56" s="268"/>
      <c r="L56" s="268"/>
      <c r="M56" s="268"/>
      <c r="N56" s="268"/>
      <c r="O56" s="98"/>
      <c r="P56" s="161"/>
      <c r="Q56" s="280"/>
    </row>
    <row r="57" spans="1:18" ht="15" thickBot="1" x14ac:dyDescent="0.35">
      <c r="A57" s="49" t="s">
        <v>1077</v>
      </c>
      <c r="B57" s="46" t="s">
        <v>1187</v>
      </c>
      <c r="C57" s="44" t="s">
        <v>286</v>
      </c>
      <c r="D57" s="44">
        <v>67</v>
      </c>
      <c r="E57" s="79"/>
      <c r="F57" s="181" t="s">
        <v>14</v>
      </c>
      <c r="H57" s="267"/>
      <c r="I57" s="267"/>
      <c r="J57" s="267"/>
      <c r="K57" s="268"/>
      <c r="L57" s="268"/>
      <c r="M57" s="268"/>
      <c r="N57" s="268"/>
      <c r="O57" s="98"/>
      <c r="P57" s="161"/>
      <c r="Q57" s="280"/>
      <c r="R57"/>
    </row>
    <row r="58" spans="1:18" ht="15" thickBot="1" x14ac:dyDescent="0.35">
      <c r="A58" s="49" t="s">
        <v>1079</v>
      </c>
      <c r="B58" s="46" t="s">
        <v>1188</v>
      </c>
      <c r="C58" s="44" t="s">
        <v>286</v>
      </c>
      <c r="D58" s="44">
        <v>10.5</v>
      </c>
      <c r="E58" s="79"/>
      <c r="F58" s="181" t="s">
        <v>14</v>
      </c>
      <c r="H58" s="267"/>
      <c r="I58" s="267"/>
      <c r="J58" s="267"/>
      <c r="K58" s="268"/>
      <c r="L58" s="268"/>
      <c r="M58" s="268"/>
      <c r="N58" s="268"/>
      <c r="O58" s="98"/>
      <c r="P58" s="161"/>
      <c r="Q58" s="280"/>
      <c r="R58"/>
    </row>
    <row r="59" spans="1:18" ht="15" thickBot="1" x14ac:dyDescent="0.35">
      <c r="A59" s="49" t="s">
        <v>1081</v>
      </c>
      <c r="B59" s="46" t="s">
        <v>1189</v>
      </c>
      <c r="C59" s="44" t="s">
        <v>286</v>
      </c>
      <c r="D59" s="44">
        <v>133</v>
      </c>
      <c r="E59" s="79"/>
      <c r="F59" s="181" t="s">
        <v>14</v>
      </c>
      <c r="H59" s="267"/>
      <c r="I59" s="267"/>
      <c r="J59" s="267"/>
      <c r="K59" s="268"/>
      <c r="L59" s="268"/>
      <c r="M59" s="268"/>
      <c r="N59" s="268"/>
      <c r="O59" s="98"/>
      <c r="P59" s="161"/>
      <c r="Q59" s="280"/>
      <c r="R59"/>
    </row>
    <row r="60" spans="1:18" ht="15" thickBot="1" x14ac:dyDescent="0.35">
      <c r="A60" s="49" t="s">
        <v>1083</v>
      </c>
      <c r="B60" s="46" t="s">
        <v>1190</v>
      </c>
      <c r="C60" s="44" t="s">
        <v>286</v>
      </c>
      <c r="D60" s="44">
        <v>45</v>
      </c>
      <c r="E60" s="79"/>
      <c r="F60" s="181" t="s">
        <v>14</v>
      </c>
      <c r="H60" s="267"/>
      <c r="I60" s="267"/>
      <c r="J60" s="267"/>
      <c r="K60" s="268"/>
      <c r="L60" s="268"/>
      <c r="M60" s="268"/>
      <c r="N60" s="268"/>
      <c r="O60" s="98"/>
      <c r="P60" s="161"/>
      <c r="Q60" s="280"/>
      <c r="R60"/>
    </row>
    <row r="61" spans="1:18" ht="15" thickBot="1" x14ac:dyDescent="0.35">
      <c r="A61" s="49" t="s">
        <v>1085</v>
      </c>
      <c r="B61" s="46" t="s">
        <v>1191</v>
      </c>
      <c r="C61" s="44" t="s">
        <v>286</v>
      </c>
      <c r="D61" s="44">
        <v>7.5</v>
      </c>
      <c r="E61" s="79"/>
      <c r="F61" s="181" t="s">
        <v>14</v>
      </c>
      <c r="H61" s="267"/>
      <c r="I61" s="267"/>
      <c r="J61" s="267"/>
      <c r="K61" s="268"/>
      <c r="L61" s="268"/>
      <c r="M61" s="268"/>
      <c r="N61" s="268"/>
      <c r="O61" s="98"/>
      <c r="P61" s="161"/>
      <c r="Q61" s="280"/>
      <c r="R61"/>
    </row>
    <row r="62" spans="1:18" ht="15" thickBot="1" x14ac:dyDescent="0.35">
      <c r="A62" s="49" t="s">
        <v>1087</v>
      </c>
      <c r="B62" s="46" t="s">
        <v>1192</v>
      </c>
      <c r="C62" s="44" t="s">
        <v>286</v>
      </c>
      <c r="D62" s="44">
        <v>10</v>
      </c>
      <c r="E62" s="79"/>
      <c r="F62" s="181" t="s">
        <v>14</v>
      </c>
      <c r="H62" s="267"/>
      <c r="I62" s="267"/>
      <c r="J62" s="267"/>
      <c r="K62" s="268"/>
      <c r="L62" s="268"/>
      <c r="M62" s="268"/>
      <c r="N62" s="268"/>
      <c r="O62" s="98"/>
      <c r="P62" s="161"/>
      <c r="Q62" s="280"/>
      <c r="R62"/>
    </row>
    <row r="63" spans="1:18" ht="15" thickBot="1" x14ac:dyDescent="0.35">
      <c r="A63" s="49" t="s">
        <v>1089</v>
      </c>
      <c r="B63" s="46" t="s">
        <v>1088</v>
      </c>
      <c r="C63" s="44" t="s">
        <v>286</v>
      </c>
      <c r="D63" s="44">
        <v>2</v>
      </c>
      <c r="E63" s="79"/>
      <c r="F63" s="181" t="s">
        <v>14</v>
      </c>
      <c r="H63" s="267"/>
      <c r="I63" s="267"/>
      <c r="J63" s="267"/>
      <c r="K63" s="268"/>
      <c r="L63" s="268"/>
      <c r="M63" s="268"/>
      <c r="N63" s="268"/>
      <c r="O63" s="98"/>
      <c r="P63" s="161"/>
      <c r="Q63" s="280"/>
    </row>
    <row r="64" spans="1:18" ht="15" thickBot="1" x14ac:dyDescent="0.35">
      <c r="A64" s="316" t="s">
        <v>1095</v>
      </c>
      <c r="B64" s="316"/>
      <c r="C64" s="316"/>
      <c r="D64" s="316"/>
      <c r="E64" s="316"/>
      <c r="F64" s="316"/>
      <c r="H64" s="267"/>
      <c r="I64" s="267"/>
      <c r="J64" s="267"/>
      <c r="K64" s="268"/>
      <c r="L64" s="268"/>
      <c r="M64" s="268"/>
      <c r="N64" s="268"/>
      <c r="O64" s="98"/>
      <c r="P64" s="161"/>
      <c r="Q64" s="280"/>
    </row>
    <row r="65" spans="1:18" ht="21" thickBot="1" x14ac:dyDescent="0.35">
      <c r="A65" s="49" t="s">
        <v>1091</v>
      </c>
      <c r="B65" s="46" t="s">
        <v>1193</v>
      </c>
      <c r="C65" s="44" t="s">
        <v>1026</v>
      </c>
      <c r="D65" s="44">
        <v>3</v>
      </c>
      <c r="E65" s="79"/>
      <c r="F65" s="181" t="s">
        <v>14</v>
      </c>
      <c r="H65" s="267"/>
      <c r="I65" s="278"/>
      <c r="J65" s="278"/>
      <c r="K65" s="268"/>
      <c r="L65" s="268"/>
      <c r="M65" s="268"/>
      <c r="N65" s="268"/>
      <c r="O65" s="98"/>
      <c r="P65" s="161"/>
      <c r="Q65" s="280"/>
      <c r="R65"/>
    </row>
    <row r="66" spans="1:18" ht="21" thickBot="1" x14ac:dyDescent="0.35">
      <c r="A66" s="49" t="s">
        <v>1093</v>
      </c>
      <c r="B66" s="46" t="s">
        <v>1194</v>
      </c>
      <c r="C66" s="44" t="s">
        <v>1026</v>
      </c>
      <c r="D66" s="44">
        <v>3</v>
      </c>
      <c r="E66" s="79"/>
      <c r="F66" s="181" t="s">
        <v>14</v>
      </c>
      <c r="H66" s="267"/>
      <c r="I66" s="278"/>
      <c r="J66" s="278"/>
      <c r="K66" s="268"/>
      <c r="L66" s="268"/>
      <c r="M66" s="268"/>
      <c r="N66" s="268"/>
      <c r="O66" s="98"/>
      <c r="P66" s="161"/>
      <c r="Q66" s="280"/>
      <c r="R66"/>
    </row>
    <row r="67" spans="1:18" ht="21" thickBot="1" x14ac:dyDescent="0.35">
      <c r="A67" s="49" t="s">
        <v>1096</v>
      </c>
      <c r="B67" s="46" t="s">
        <v>1195</v>
      </c>
      <c r="C67" s="44" t="s">
        <v>1026</v>
      </c>
      <c r="D67" s="44">
        <v>3</v>
      </c>
      <c r="E67" s="79"/>
      <c r="F67" s="181" t="s">
        <v>14</v>
      </c>
      <c r="H67" s="267"/>
      <c r="I67" s="278"/>
      <c r="J67" s="278"/>
      <c r="K67" s="268"/>
      <c r="L67" s="268"/>
      <c r="M67" s="268"/>
      <c r="N67" s="268"/>
      <c r="O67" s="98"/>
      <c r="P67" s="161"/>
      <c r="Q67" s="280"/>
      <c r="R67"/>
    </row>
    <row r="68" spans="1:18" ht="21" thickBot="1" x14ac:dyDescent="0.35">
      <c r="A68" s="49" t="s">
        <v>1098</v>
      </c>
      <c r="B68" s="46" t="s">
        <v>1196</v>
      </c>
      <c r="C68" s="44" t="s">
        <v>1026</v>
      </c>
      <c r="D68" s="44">
        <v>3</v>
      </c>
      <c r="E68" s="79"/>
      <c r="F68" s="181" t="s">
        <v>14</v>
      </c>
      <c r="H68" s="267"/>
      <c r="I68" s="278"/>
      <c r="J68" s="278"/>
      <c r="K68" s="268"/>
      <c r="L68" s="268"/>
      <c r="M68" s="268"/>
      <c r="N68" s="268"/>
      <c r="O68" s="98"/>
      <c r="P68" s="161"/>
      <c r="Q68" s="280"/>
      <c r="R68"/>
    </row>
    <row r="69" spans="1:18" ht="21" thickBot="1" x14ac:dyDescent="0.35">
      <c r="A69" s="49" t="s">
        <v>1100</v>
      </c>
      <c r="B69" s="46" t="s">
        <v>1197</v>
      </c>
      <c r="C69" s="44" t="s">
        <v>1026</v>
      </c>
      <c r="D69" s="44">
        <v>2</v>
      </c>
      <c r="E69" s="79"/>
      <c r="F69" s="181" t="s">
        <v>14</v>
      </c>
      <c r="H69" s="278"/>
      <c r="I69" s="278"/>
      <c r="J69" s="278"/>
      <c r="K69" s="268"/>
      <c r="L69" s="268"/>
      <c r="M69" s="268"/>
      <c r="N69" s="268"/>
      <c r="O69" s="98"/>
      <c r="P69" s="161"/>
      <c r="Q69" s="280"/>
    </row>
    <row r="70" spans="1:18" ht="15" thickBot="1" x14ac:dyDescent="0.35">
      <c r="A70" s="316" t="s">
        <v>1102</v>
      </c>
      <c r="B70" s="316"/>
      <c r="C70" s="316"/>
      <c r="D70" s="316"/>
      <c r="E70" s="316"/>
      <c r="F70" s="316"/>
      <c r="H70" s="267"/>
      <c r="I70" s="267"/>
      <c r="J70" s="267"/>
      <c r="K70" s="268"/>
      <c r="L70" s="268"/>
      <c r="M70" s="268"/>
      <c r="N70" s="268"/>
      <c r="O70" s="98"/>
      <c r="P70" s="161"/>
      <c r="Q70" s="280"/>
    </row>
    <row r="71" spans="1:18" ht="15" thickBot="1" x14ac:dyDescent="0.35">
      <c r="A71" s="49" t="s">
        <v>1103</v>
      </c>
      <c r="B71" s="46" t="s">
        <v>1104</v>
      </c>
      <c r="C71" s="44" t="s">
        <v>1050</v>
      </c>
      <c r="D71" s="44">
        <v>12.5</v>
      </c>
      <c r="E71" s="79"/>
      <c r="F71" s="181" t="s">
        <v>14</v>
      </c>
      <c r="H71" s="267"/>
      <c r="I71" s="267"/>
      <c r="J71" s="267"/>
      <c r="K71" s="268"/>
      <c r="L71" s="268"/>
      <c r="M71" s="268"/>
      <c r="N71" s="268"/>
      <c r="O71" s="98"/>
      <c r="P71" s="161"/>
      <c r="Q71" s="280"/>
    </row>
    <row r="72" spans="1:18" ht="15" thickBot="1" x14ac:dyDescent="0.35">
      <c r="A72" s="49" t="s">
        <v>1105</v>
      </c>
      <c r="B72" s="46" t="s">
        <v>1106</v>
      </c>
      <c r="C72" s="44" t="s">
        <v>1050</v>
      </c>
      <c r="D72" s="44">
        <v>31.8</v>
      </c>
      <c r="E72" s="79"/>
      <c r="F72" s="181" t="s">
        <v>14</v>
      </c>
      <c r="H72" s="267"/>
      <c r="I72" s="267"/>
      <c r="J72" s="267"/>
      <c r="K72" s="268"/>
      <c r="L72" s="268"/>
      <c r="M72" s="268"/>
      <c r="N72" s="268"/>
      <c r="O72" s="98"/>
      <c r="P72" s="161"/>
      <c r="Q72" s="280"/>
    </row>
    <row r="73" spans="1:18" ht="21" thickBot="1" x14ac:dyDescent="0.35">
      <c r="A73" s="49" t="s">
        <v>1107</v>
      </c>
      <c r="B73" s="46" t="s">
        <v>1112</v>
      </c>
      <c r="C73" s="44" t="s">
        <v>1050</v>
      </c>
      <c r="D73" s="44">
        <v>6</v>
      </c>
      <c r="E73" s="79"/>
      <c r="F73" s="181" t="s">
        <v>14</v>
      </c>
      <c r="H73" s="267"/>
      <c r="I73" s="267"/>
      <c r="J73" s="267"/>
      <c r="K73" s="268"/>
      <c r="L73" s="268"/>
      <c r="M73" s="268"/>
      <c r="N73" s="268"/>
      <c r="O73" s="98"/>
      <c r="P73" s="161"/>
      <c r="Q73" s="280"/>
    </row>
    <row r="74" spans="1:18" ht="21" thickBot="1" x14ac:dyDescent="0.35">
      <c r="A74" s="49" t="s">
        <v>1109</v>
      </c>
      <c r="B74" s="46" t="s">
        <v>1108</v>
      </c>
      <c r="C74" s="44" t="s">
        <v>1050</v>
      </c>
      <c r="D74" s="44">
        <v>1.5</v>
      </c>
      <c r="E74" s="79"/>
      <c r="F74" s="181" t="s">
        <v>14</v>
      </c>
      <c r="H74" s="267"/>
      <c r="I74" s="267"/>
      <c r="J74" s="267"/>
      <c r="K74" s="268"/>
      <c r="L74" s="268"/>
      <c r="M74" s="268"/>
      <c r="N74" s="268"/>
      <c r="O74" s="98"/>
      <c r="P74" s="161"/>
      <c r="Q74" s="280"/>
    </row>
    <row r="75" spans="1:18" ht="21" thickBot="1" x14ac:dyDescent="0.35">
      <c r="A75" s="49" t="s">
        <v>1111</v>
      </c>
      <c r="B75" s="46" t="s">
        <v>1110</v>
      </c>
      <c r="C75" s="44" t="s">
        <v>1050</v>
      </c>
      <c r="D75" s="44">
        <v>0.3</v>
      </c>
      <c r="E75" s="79"/>
      <c r="F75" s="181" t="s">
        <v>14</v>
      </c>
      <c r="H75" s="278"/>
      <c r="I75" s="267"/>
      <c r="J75" s="267"/>
      <c r="K75" s="268"/>
      <c r="L75" s="268"/>
      <c r="M75" s="268"/>
      <c r="N75" s="268"/>
      <c r="O75" s="98"/>
      <c r="P75" s="161"/>
      <c r="Q75" s="280"/>
    </row>
    <row r="76" spans="1:18" ht="15" thickBot="1" x14ac:dyDescent="0.35">
      <c r="A76" s="316" t="s">
        <v>1117</v>
      </c>
      <c r="B76" s="316"/>
      <c r="C76" s="316"/>
      <c r="D76" s="316"/>
      <c r="E76" s="316"/>
      <c r="F76" s="316"/>
      <c r="H76" s="267"/>
      <c r="I76" s="267"/>
      <c r="J76" s="267"/>
      <c r="K76" s="268"/>
      <c r="L76" s="268"/>
      <c r="M76" s="268"/>
      <c r="N76" s="268"/>
      <c r="O76" s="98"/>
      <c r="P76" s="161"/>
      <c r="Q76" s="280"/>
    </row>
    <row r="77" spans="1:18" ht="15" thickBot="1" x14ac:dyDescent="0.35">
      <c r="A77" s="49" t="s">
        <v>1113</v>
      </c>
      <c r="B77" s="46" t="s">
        <v>1198</v>
      </c>
      <c r="C77" s="44" t="s">
        <v>1022</v>
      </c>
      <c r="D77" s="44">
        <v>320</v>
      </c>
      <c r="E77" s="79"/>
      <c r="F77" s="181" t="s">
        <v>14</v>
      </c>
      <c r="H77" s="267"/>
      <c r="I77" s="267"/>
      <c r="J77" s="267"/>
      <c r="K77" s="268"/>
      <c r="L77" s="268"/>
      <c r="M77" s="268"/>
      <c r="N77" s="268"/>
      <c r="O77" s="98"/>
      <c r="P77" s="161"/>
      <c r="Q77" s="280"/>
    </row>
    <row r="78" spans="1:18" ht="15" thickBot="1" x14ac:dyDescent="0.35">
      <c r="A78" s="49" t="s">
        <v>1115</v>
      </c>
      <c r="B78" s="46" t="s">
        <v>1199</v>
      </c>
      <c r="C78" s="44" t="s">
        <v>1022</v>
      </c>
      <c r="D78" s="44">
        <v>20</v>
      </c>
      <c r="E78" s="79"/>
      <c r="F78" s="181" t="s">
        <v>14</v>
      </c>
      <c r="H78" s="267"/>
      <c r="I78" s="267"/>
      <c r="J78" s="267"/>
      <c r="K78" s="268"/>
      <c r="L78" s="268"/>
      <c r="M78" s="268"/>
      <c r="N78" s="268"/>
      <c r="O78" s="98"/>
      <c r="P78" s="161"/>
      <c r="Q78" s="280"/>
    </row>
    <row r="79" spans="1:18" ht="15" thickBot="1" x14ac:dyDescent="0.35">
      <c r="A79" s="49" t="s">
        <v>1118</v>
      </c>
      <c r="B79" s="46" t="s">
        <v>1200</v>
      </c>
      <c r="C79" s="44" t="s">
        <v>1022</v>
      </c>
      <c r="D79" s="44">
        <v>8.5</v>
      </c>
      <c r="E79" s="79"/>
      <c r="F79" s="181" t="s">
        <v>14</v>
      </c>
      <c r="H79" s="267"/>
      <c r="I79" s="267"/>
      <c r="J79" s="267"/>
      <c r="K79" s="268"/>
      <c r="L79" s="268"/>
      <c r="M79" s="268"/>
      <c r="N79" s="268"/>
      <c r="O79" s="98"/>
      <c r="P79" s="161"/>
      <c r="Q79" s="280"/>
    </row>
    <row r="80" spans="1:18" ht="15" thickBot="1" x14ac:dyDescent="0.35">
      <c r="A80" s="49" t="s">
        <v>1120</v>
      </c>
      <c r="B80" s="46" t="s">
        <v>1201</v>
      </c>
      <c r="C80" s="44" t="s">
        <v>1022</v>
      </c>
      <c r="D80" s="44">
        <v>6.5</v>
      </c>
      <c r="E80" s="79"/>
      <c r="F80" s="181" t="s">
        <v>14</v>
      </c>
      <c r="H80" s="267"/>
      <c r="I80" s="267"/>
      <c r="J80" s="267"/>
      <c r="K80" s="268"/>
      <c r="L80" s="268"/>
      <c r="M80" s="268"/>
      <c r="N80" s="268"/>
      <c r="O80" s="98"/>
      <c r="P80" s="161"/>
      <c r="Q80" s="280"/>
    </row>
    <row r="81" spans="1:18" ht="15" thickBot="1" x14ac:dyDescent="0.35">
      <c r="A81" s="49" t="s">
        <v>1122</v>
      </c>
      <c r="B81" s="46" t="s">
        <v>1202</v>
      </c>
      <c r="C81" s="44" t="s">
        <v>1022</v>
      </c>
      <c r="D81" s="44">
        <v>16.5</v>
      </c>
      <c r="E81" s="79"/>
      <c r="F81" s="181" t="s">
        <v>14</v>
      </c>
      <c r="H81" s="267"/>
      <c r="I81" s="267"/>
      <c r="J81" s="267"/>
      <c r="K81" s="268"/>
      <c r="L81" s="268"/>
      <c r="M81" s="268"/>
      <c r="N81" s="268"/>
      <c r="O81" s="98"/>
      <c r="P81" s="161"/>
      <c r="Q81" s="280"/>
    </row>
    <row r="82" spans="1:18" ht="15" thickBot="1" x14ac:dyDescent="0.35">
      <c r="A82" s="316" t="s">
        <v>1203</v>
      </c>
      <c r="B82" s="316"/>
      <c r="C82" s="316"/>
      <c r="D82" s="316"/>
      <c r="E82" s="316"/>
      <c r="F82" s="316"/>
      <c r="H82" s="267"/>
      <c r="I82" s="267"/>
      <c r="J82" s="267"/>
      <c r="K82" s="268"/>
      <c r="L82" s="268"/>
      <c r="M82" s="268"/>
      <c r="N82" s="268"/>
      <c r="O82" s="98"/>
      <c r="P82" s="161"/>
      <c r="Q82" s="280"/>
    </row>
    <row r="83" spans="1:18" ht="15" thickBot="1" x14ac:dyDescent="0.35">
      <c r="A83" s="49" t="s">
        <v>1124</v>
      </c>
      <c r="B83" s="46" t="s">
        <v>1204</v>
      </c>
      <c r="C83" s="44" t="s">
        <v>1022</v>
      </c>
      <c r="D83" s="44">
        <v>235</v>
      </c>
      <c r="E83" s="79"/>
      <c r="F83" s="181" t="s">
        <v>14</v>
      </c>
      <c r="H83" s="267"/>
      <c r="I83" s="267"/>
      <c r="J83" s="267"/>
      <c r="K83" s="268"/>
      <c r="L83" s="268"/>
      <c r="M83" s="268"/>
      <c r="N83" s="268"/>
      <c r="O83" s="98"/>
      <c r="P83" s="161"/>
      <c r="Q83" s="280"/>
    </row>
    <row r="84" spans="1:18" ht="15" thickBot="1" x14ac:dyDescent="0.35">
      <c r="A84" s="341" t="s">
        <v>1126</v>
      </c>
      <c r="B84" s="341"/>
      <c r="C84" s="341"/>
      <c r="D84" s="341"/>
      <c r="E84" s="341"/>
      <c r="F84" s="181" t="s">
        <v>14</v>
      </c>
      <c r="H84" s="267"/>
      <c r="I84" s="267"/>
      <c r="J84" s="267"/>
      <c r="K84" s="268"/>
      <c r="L84" s="268"/>
      <c r="M84" s="268"/>
      <c r="N84" s="268"/>
      <c r="O84" s="98"/>
      <c r="P84" s="161"/>
      <c r="Q84" s="280"/>
    </row>
    <row r="85" spans="1:18" ht="15" thickBot="1" x14ac:dyDescent="0.35">
      <c r="A85" s="331"/>
      <c r="B85" s="332"/>
      <c r="C85" s="332"/>
      <c r="D85" s="332"/>
      <c r="E85" s="332"/>
      <c r="F85" s="333"/>
      <c r="H85" s="267"/>
      <c r="I85" s="267"/>
      <c r="J85" s="267"/>
      <c r="K85" s="268"/>
      <c r="L85" s="268"/>
      <c r="M85" s="268"/>
      <c r="N85" s="268"/>
      <c r="O85" s="98"/>
      <c r="P85" s="161"/>
      <c r="Q85" s="280"/>
    </row>
    <row r="86" spans="1:18" ht="15" thickBot="1" x14ac:dyDescent="0.35">
      <c r="A86" s="37" t="s">
        <v>3</v>
      </c>
      <c r="B86" s="140" t="s">
        <v>4</v>
      </c>
      <c r="C86" s="38" t="s">
        <v>5</v>
      </c>
      <c r="D86" s="38" t="s">
        <v>6</v>
      </c>
      <c r="E86" s="38" t="s">
        <v>7</v>
      </c>
      <c r="F86" s="243" t="s">
        <v>8</v>
      </c>
      <c r="H86" s="267"/>
      <c r="I86" s="267"/>
      <c r="J86" s="267"/>
      <c r="K86" s="268"/>
      <c r="L86" s="268"/>
      <c r="M86" s="268"/>
      <c r="N86" s="268"/>
      <c r="O86" s="98"/>
      <c r="P86" s="161"/>
      <c r="Q86" s="280"/>
    </row>
    <row r="87" spans="1:18" ht="15" thickBot="1" x14ac:dyDescent="0.35">
      <c r="A87" s="341" t="s">
        <v>1127</v>
      </c>
      <c r="B87" s="341"/>
      <c r="C87" s="341"/>
      <c r="D87" s="341"/>
      <c r="E87" s="341"/>
      <c r="F87" s="341"/>
      <c r="H87" s="267"/>
      <c r="I87" s="267"/>
      <c r="J87" s="267"/>
      <c r="K87" s="268"/>
      <c r="L87" s="268"/>
      <c r="M87" s="268"/>
      <c r="N87" s="268"/>
      <c r="O87" s="98"/>
      <c r="P87" s="161"/>
      <c r="Q87" s="280"/>
    </row>
    <row r="88" spans="1:18" ht="15" thickBot="1" x14ac:dyDescent="0.35">
      <c r="A88" s="316" t="s">
        <v>1128</v>
      </c>
      <c r="B88" s="316"/>
      <c r="C88" s="316"/>
      <c r="D88" s="316"/>
      <c r="E88" s="316"/>
      <c r="F88" s="316"/>
      <c r="H88" s="267"/>
      <c r="I88" s="267"/>
      <c r="J88" s="267"/>
      <c r="K88" s="268"/>
      <c r="L88" s="268"/>
      <c r="M88" s="268"/>
      <c r="N88" s="268"/>
      <c r="O88" s="98"/>
      <c r="P88" s="161"/>
      <c r="Q88" s="280"/>
    </row>
    <row r="89" spans="1:18" ht="21" thickBot="1" x14ac:dyDescent="0.35">
      <c r="A89" s="49" t="s">
        <v>1129</v>
      </c>
      <c r="B89" s="46" t="s">
        <v>1134</v>
      </c>
      <c r="C89" s="44" t="s">
        <v>330</v>
      </c>
      <c r="D89" s="44">
        <v>28</v>
      </c>
      <c r="E89" s="79"/>
      <c r="F89" s="181" t="s">
        <v>14</v>
      </c>
      <c r="H89" s="267"/>
      <c r="I89" s="267"/>
      <c r="J89" s="267"/>
      <c r="K89" s="268"/>
      <c r="L89" s="268"/>
      <c r="M89" s="268"/>
      <c r="N89" s="268"/>
      <c r="O89" s="98"/>
      <c r="P89" s="161"/>
      <c r="Q89" s="280"/>
    </row>
    <row r="90" spans="1:18" ht="21" thickBot="1" x14ac:dyDescent="0.35">
      <c r="A90" s="49" t="s">
        <v>1131</v>
      </c>
      <c r="B90" s="46" t="s">
        <v>1130</v>
      </c>
      <c r="C90" s="44" t="s">
        <v>330</v>
      </c>
      <c r="D90" s="44">
        <v>189.5</v>
      </c>
      <c r="E90" s="79"/>
      <c r="F90" s="181" t="s">
        <v>14</v>
      </c>
      <c r="H90" s="267"/>
      <c r="I90" s="267"/>
      <c r="J90" s="267"/>
      <c r="K90" s="268"/>
      <c r="L90" s="268"/>
      <c r="M90" s="268"/>
      <c r="N90" s="268"/>
      <c r="O90" s="98"/>
      <c r="P90" s="161"/>
      <c r="Q90" s="280"/>
    </row>
    <row r="91" spans="1:18" ht="21" thickBot="1" x14ac:dyDescent="0.35">
      <c r="A91" s="49" t="s">
        <v>1133</v>
      </c>
      <c r="B91" s="46" t="s">
        <v>1132</v>
      </c>
      <c r="C91" s="44" t="s">
        <v>330</v>
      </c>
      <c r="D91" s="44">
        <v>6</v>
      </c>
      <c r="E91" s="79"/>
      <c r="F91" s="181" t="s">
        <v>14</v>
      </c>
      <c r="H91" s="267"/>
      <c r="I91" s="267"/>
      <c r="J91" s="267"/>
      <c r="K91" s="268"/>
      <c r="L91" s="268"/>
      <c r="M91" s="268"/>
      <c r="N91" s="268"/>
      <c r="O91" s="98"/>
      <c r="P91" s="161"/>
      <c r="Q91" s="280"/>
    </row>
    <row r="92" spans="1:18" ht="21" thickBot="1" x14ac:dyDescent="0.35">
      <c r="A92" s="49" t="s">
        <v>1135</v>
      </c>
      <c r="B92" s="46" t="s">
        <v>1205</v>
      </c>
      <c r="C92" s="44" t="s">
        <v>330</v>
      </c>
      <c r="D92" s="44">
        <v>118</v>
      </c>
      <c r="E92" s="79"/>
      <c r="F92" s="181" t="s">
        <v>14</v>
      </c>
      <c r="H92" s="267"/>
      <c r="I92" s="267"/>
      <c r="J92" s="267"/>
      <c r="K92" s="268"/>
      <c r="L92" s="268"/>
      <c r="M92" s="268"/>
      <c r="N92" s="268"/>
      <c r="O92" s="98"/>
      <c r="P92" s="161"/>
      <c r="Q92" s="280"/>
      <c r="R92"/>
    </row>
    <row r="93" spans="1:18" ht="21" thickBot="1" x14ac:dyDescent="0.35">
      <c r="A93" s="49" t="s">
        <v>1138</v>
      </c>
      <c r="B93" s="46" t="s">
        <v>1136</v>
      </c>
      <c r="C93" s="44" t="s">
        <v>330</v>
      </c>
      <c r="D93" s="40">
        <v>670</v>
      </c>
      <c r="E93" s="79"/>
      <c r="F93" s="181" t="s">
        <v>14</v>
      </c>
      <c r="H93" s="267"/>
      <c r="I93" s="267"/>
      <c r="J93" s="267"/>
      <c r="K93" s="268"/>
      <c r="L93" s="268"/>
      <c r="M93" s="268"/>
      <c r="N93" s="268"/>
      <c r="O93" s="98"/>
      <c r="P93" s="161"/>
      <c r="Q93" s="280"/>
      <c r="R93"/>
    </row>
    <row r="94" spans="1:18" ht="15" thickBot="1" x14ac:dyDescent="0.35">
      <c r="A94" s="341" t="s">
        <v>1137</v>
      </c>
      <c r="B94" s="341"/>
      <c r="C94" s="341"/>
      <c r="D94" s="341"/>
      <c r="E94" s="341"/>
      <c r="F94" s="341"/>
      <c r="H94" s="267"/>
      <c r="I94" s="267"/>
      <c r="J94" s="267"/>
      <c r="K94" s="268"/>
      <c r="L94" s="268"/>
      <c r="M94" s="268"/>
      <c r="N94" s="268"/>
      <c r="O94" s="98"/>
      <c r="P94" s="161"/>
      <c r="Q94" s="280"/>
    </row>
    <row r="95" spans="1:18" ht="21" thickBot="1" x14ac:dyDescent="0.35">
      <c r="A95" s="49" t="s">
        <v>1140</v>
      </c>
      <c r="B95" s="46" t="s">
        <v>1139</v>
      </c>
      <c r="C95" s="44" t="s">
        <v>1022</v>
      </c>
      <c r="D95" s="44">
        <v>735</v>
      </c>
      <c r="E95" s="79"/>
      <c r="F95" s="181" t="s">
        <v>14</v>
      </c>
      <c r="H95" s="267"/>
      <c r="I95" s="267"/>
      <c r="J95" s="267"/>
      <c r="K95" s="268"/>
      <c r="L95" s="268"/>
      <c r="M95" s="268"/>
      <c r="N95" s="268"/>
      <c r="O95" s="98"/>
      <c r="P95" s="161"/>
      <c r="Q95" s="280"/>
    </row>
    <row r="96" spans="1:18" ht="21" thickBot="1" x14ac:dyDescent="0.35">
      <c r="A96" s="49" t="s">
        <v>1206</v>
      </c>
      <c r="B96" s="46" t="s">
        <v>1207</v>
      </c>
      <c r="C96" s="44" t="s">
        <v>1022</v>
      </c>
      <c r="D96" s="44">
        <v>554</v>
      </c>
      <c r="E96" s="79"/>
      <c r="F96" s="181" t="s">
        <v>14</v>
      </c>
      <c r="H96" s="278"/>
      <c r="I96" s="267"/>
      <c r="J96" s="267"/>
      <c r="K96" s="268"/>
      <c r="L96" s="268"/>
      <c r="M96" s="268"/>
      <c r="N96" s="268"/>
      <c r="O96" s="98"/>
      <c r="P96" s="161"/>
      <c r="Q96" s="280"/>
    </row>
    <row r="97" spans="1:17" ht="15" thickBot="1" x14ac:dyDescent="0.35">
      <c r="A97" s="341" t="s">
        <v>1142</v>
      </c>
      <c r="B97" s="341"/>
      <c r="C97" s="341"/>
      <c r="D97" s="341"/>
      <c r="E97" s="341"/>
      <c r="F97" s="181" t="s">
        <v>14</v>
      </c>
      <c r="H97" s="267"/>
      <c r="I97" s="267"/>
      <c r="J97" s="267"/>
      <c r="K97" s="268"/>
      <c r="L97" s="268"/>
      <c r="M97" s="268"/>
      <c r="N97" s="268"/>
      <c r="O97" s="98"/>
      <c r="P97" s="161"/>
      <c r="Q97" s="280"/>
    </row>
    <row r="98" spans="1:17" ht="15" thickBot="1" x14ac:dyDescent="0.35">
      <c r="A98" s="331"/>
      <c r="B98" s="332"/>
      <c r="C98" s="332"/>
      <c r="D98" s="332"/>
      <c r="E98" s="332"/>
      <c r="F98" s="333"/>
      <c r="H98" s="267"/>
      <c r="I98" s="267"/>
      <c r="J98" s="267"/>
      <c r="K98" s="268"/>
      <c r="L98" s="268"/>
      <c r="M98" s="268"/>
      <c r="N98" s="268"/>
      <c r="O98" s="98"/>
      <c r="P98" s="161"/>
      <c r="Q98" s="280"/>
    </row>
    <row r="99" spans="1:17" ht="15" thickBot="1" x14ac:dyDescent="0.35">
      <c r="A99" s="37" t="s">
        <v>3</v>
      </c>
      <c r="B99" s="140" t="s">
        <v>4</v>
      </c>
      <c r="C99" s="38" t="s">
        <v>5</v>
      </c>
      <c r="D99" s="38" t="s">
        <v>6</v>
      </c>
      <c r="E99" s="38" t="s">
        <v>7</v>
      </c>
      <c r="F99" s="243" t="s">
        <v>8</v>
      </c>
      <c r="H99" s="267"/>
      <c r="I99" s="267"/>
      <c r="J99" s="267"/>
      <c r="K99" s="268"/>
      <c r="L99" s="268"/>
      <c r="M99" s="268"/>
      <c r="N99" s="268"/>
      <c r="O99" s="98"/>
      <c r="P99" s="161"/>
      <c r="Q99" s="280"/>
    </row>
    <row r="100" spans="1:17" ht="15" thickBot="1" x14ac:dyDescent="0.35">
      <c r="A100" s="340" t="s">
        <v>1143</v>
      </c>
      <c r="B100" s="340"/>
      <c r="C100" s="340"/>
      <c r="D100" s="340"/>
      <c r="E100" s="340"/>
      <c r="F100" s="340"/>
      <c r="H100" s="267"/>
      <c r="I100" s="267"/>
      <c r="J100" s="267"/>
      <c r="K100" s="268"/>
      <c r="L100" s="268"/>
      <c r="M100" s="268"/>
      <c r="N100" s="268"/>
      <c r="O100" s="98"/>
      <c r="P100" s="161"/>
      <c r="Q100" s="280"/>
    </row>
    <row r="101" spans="1:17" ht="15" thickBot="1" x14ac:dyDescent="0.35">
      <c r="A101" s="316" t="s">
        <v>1144</v>
      </c>
      <c r="B101" s="316"/>
      <c r="C101" s="316"/>
      <c r="D101" s="316"/>
      <c r="E101" s="316"/>
      <c r="F101" s="316"/>
      <c r="H101" s="267"/>
      <c r="I101" s="267"/>
      <c r="J101" s="267"/>
      <c r="K101" s="268"/>
      <c r="L101" s="268"/>
      <c r="M101" s="268"/>
      <c r="N101" s="268"/>
      <c r="O101" s="98"/>
      <c r="P101" s="161"/>
      <c r="Q101" s="280"/>
    </row>
    <row r="102" spans="1:17" ht="15" thickBot="1" x14ac:dyDescent="0.35">
      <c r="A102" s="48" t="s">
        <v>1145</v>
      </c>
      <c r="B102" s="131" t="s">
        <v>1146</v>
      </c>
      <c r="C102" s="44" t="s">
        <v>1026</v>
      </c>
      <c r="D102" s="44">
        <v>2</v>
      </c>
      <c r="E102" s="101"/>
      <c r="F102" s="181" t="s">
        <v>14</v>
      </c>
      <c r="H102" s="267"/>
      <c r="I102" s="267"/>
      <c r="J102" s="267"/>
      <c r="K102" s="277"/>
      <c r="L102" s="268"/>
      <c r="M102" s="268"/>
      <c r="N102" s="268"/>
      <c r="O102" s="98"/>
      <c r="P102" s="161"/>
      <c r="Q102" s="280"/>
    </row>
    <row r="103" spans="1:17" ht="15" thickBot="1" x14ac:dyDescent="0.35">
      <c r="A103" s="316" t="s">
        <v>1147</v>
      </c>
      <c r="B103" s="316"/>
      <c r="C103" s="316"/>
      <c r="D103" s="316"/>
      <c r="E103" s="316"/>
      <c r="F103" s="316"/>
      <c r="H103" s="267"/>
      <c r="I103" s="267"/>
      <c r="J103" s="267"/>
      <c r="K103" s="268"/>
      <c r="L103" s="268"/>
      <c r="M103" s="268"/>
      <c r="N103" s="268"/>
      <c r="O103" s="98"/>
      <c r="P103" s="161"/>
      <c r="Q103" s="280"/>
    </row>
    <row r="104" spans="1:17" ht="15" thickBot="1" x14ac:dyDescent="0.35">
      <c r="A104" s="48" t="s">
        <v>1148</v>
      </c>
      <c r="B104" s="131" t="s">
        <v>1149</v>
      </c>
      <c r="C104" s="40" t="s">
        <v>694</v>
      </c>
      <c r="D104" s="44">
        <v>10</v>
      </c>
      <c r="E104" s="79"/>
      <c r="F104" s="181" t="s">
        <v>14</v>
      </c>
      <c r="H104" s="267"/>
      <c r="I104" s="267"/>
      <c r="J104" s="267"/>
      <c r="K104" s="268"/>
      <c r="L104" s="268"/>
      <c r="M104" s="268"/>
      <c r="N104" s="268"/>
      <c r="O104" s="98"/>
      <c r="P104" s="161"/>
      <c r="Q104" s="280"/>
    </row>
    <row r="105" spans="1:17" ht="15" thickBot="1" x14ac:dyDescent="0.35">
      <c r="A105" s="48" t="s">
        <v>1150</v>
      </c>
      <c r="B105" s="131" t="s">
        <v>1151</v>
      </c>
      <c r="C105" s="40" t="s">
        <v>1152</v>
      </c>
      <c r="D105" s="44">
        <v>81</v>
      </c>
      <c r="E105" s="79"/>
      <c r="F105" s="181" t="s">
        <v>14</v>
      </c>
      <c r="H105" s="268"/>
      <c r="I105" s="268"/>
      <c r="J105" s="268"/>
      <c r="K105" s="277"/>
      <c r="L105" s="268"/>
      <c r="M105" s="268"/>
      <c r="N105" s="268"/>
      <c r="O105" s="98"/>
      <c r="P105" s="161"/>
      <c r="Q105" s="280"/>
    </row>
    <row r="106" spans="1:17" ht="15" thickBot="1" x14ac:dyDescent="0.35">
      <c r="A106" s="48" t="s">
        <v>1153</v>
      </c>
      <c r="B106" s="131" t="s">
        <v>1154</v>
      </c>
      <c r="C106" s="40" t="s">
        <v>1152</v>
      </c>
      <c r="D106" s="44">
        <v>81</v>
      </c>
      <c r="E106" s="79"/>
      <c r="F106" s="181" t="s">
        <v>14</v>
      </c>
      <c r="H106" s="267"/>
      <c r="I106" s="267"/>
      <c r="J106" s="267"/>
      <c r="K106" s="268"/>
      <c r="L106" s="268"/>
      <c r="M106" s="268"/>
      <c r="N106" s="268"/>
      <c r="O106" s="98"/>
      <c r="P106" s="161"/>
      <c r="Q106" s="280"/>
    </row>
    <row r="107" spans="1:17" ht="15" thickBot="1" x14ac:dyDescent="0.35">
      <c r="A107" s="341" t="s">
        <v>1157</v>
      </c>
      <c r="B107" s="341"/>
      <c r="C107" s="341"/>
      <c r="D107" s="341"/>
      <c r="E107" s="341"/>
      <c r="F107" s="181" t="s">
        <v>14</v>
      </c>
      <c r="H107" s="267"/>
      <c r="I107" s="267"/>
      <c r="J107" s="267"/>
      <c r="K107" s="268"/>
      <c r="L107" s="268"/>
      <c r="M107" s="268"/>
      <c r="N107" s="268"/>
      <c r="O107" s="98"/>
      <c r="P107" s="161"/>
      <c r="Q107" s="280"/>
    </row>
    <row r="108" spans="1:17" ht="15" thickBot="1" x14ac:dyDescent="0.35">
      <c r="A108" s="331"/>
      <c r="B108" s="332"/>
      <c r="C108" s="332"/>
      <c r="D108" s="332"/>
      <c r="E108" s="332"/>
      <c r="F108" s="333"/>
      <c r="H108" s="267"/>
      <c r="I108" s="267"/>
      <c r="J108" s="267"/>
      <c r="K108" s="268"/>
      <c r="L108" s="268"/>
      <c r="M108" s="268"/>
      <c r="N108" s="268"/>
      <c r="O108" s="98"/>
      <c r="P108" s="161"/>
      <c r="Q108" s="280"/>
    </row>
    <row r="109" spans="1:17" ht="15" thickBot="1" x14ac:dyDescent="0.35">
      <c r="A109" s="37" t="s">
        <v>3</v>
      </c>
      <c r="B109" s="140" t="s">
        <v>4</v>
      </c>
      <c r="C109" s="38" t="s">
        <v>5</v>
      </c>
      <c r="D109" s="38" t="s">
        <v>6</v>
      </c>
      <c r="E109" s="38" t="s">
        <v>7</v>
      </c>
      <c r="F109" s="243" t="s">
        <v>8</v>
      </c>
      <c r="H109" s="267"/>
      <c r="I109" s="267"/>
      <c r="J109" s="267"/>
      <c r="K109" s="268"/>
      <c r="L109" s="268"/>
      <c r="M109" s="268"/>
      <c r="N109" s="268"/>
      <c r="O109" s="98"/>
      <c r="P109" s="161"/>
      <c r="Q109" s="280"/>
    </row>
    <row r="110" spans="1:17" ht="15" thickBot="1" x14ac:dyDescent="0.35">
      <c r="A110" s="340" t="s">
        <v>1158</v>
      </c>
      <c r="B110" s="340"/>
      <c r="C110" s="340"/>
      <c r="D110" s="340"/>
      <c r="E110" s="340"/>
      <c r="F110" s="340"/>
      <c r="H110" s="267"/>
      <c r="I110" s="267"/>
      <c r="J110" s="267"/>
      <c r="K110" s="268"/>
      <c r="L110" s="268"/>
      <c r="M110" s="268"/>
      <c r="N110" s="268"/>
      <c r="O110" s="98"/>
      <c r="P110" s="161"/>
      <c r="Q110" s="280"/>
    </row>
    <row r="111" spans="1:17" ht="15" thickBot="1" x14ac:dyDescent="0.35">
      <c r="A111" s="316" t="s">
        <v>1159</v>
      </c>
      <c r="B111" s="316"/>
      <c r="C111" s="316"/>
      <c r="D111" s="316"/>
      <c r="E111" s="316"/>
      <c r="F111" s="316"/>
      <c r="H111" s="267"/>
      <c r="I111" s="267"/>
      <c r="J111" s="267"/>
      <c r="K111" s="268"/>
      <c r="L111" s="268"/>
      <c r="M111" s="268"/>
      <c r="N111" s="268"/>
      <c r="O111" s="98"/>
      <c r="P111" s="161"/>
      <c r="Q111" s="280"/>
    </row>
    <row r="112" spans="1:17" ht="31.2" thickBot="1" x14ac:dyDescent="0.35">
      <c r="A112" s="100" t="s">
        <v>1160</v>
      </c>
      <c r="B112" s="131" t="s">
        <v>1208</v>
      </c>
      <c r="C112" s="40" t="s">
        <v>13</v>
      </c>
      <c r="D112" s="44">
        <v>1</v>
      </c>
      <c r="E112" s="99"/>
      <c r="F112" s="181" t="s">
        <v>14</v>
      </c>
      <c r="H112" s="266"/>
      <c r="I112" s="267"/>
      <c r="J112" s="267"/>
      <c r="K112" s="268"/>
      <c r="L112" s="268"/>
      <c r="M112" s="268"/>
      <c r="N112" s="268"/>
      <c r="O112" s="98"/>
      <c r="P112" s="161"/>
      <c r="Q112" s="280"/>
    </row>
    <row r="113" spans="1:17" ht="15" thickBot="1" x14ac:dyDescent="0.35">
      <c r="A113" s="341" t="s">
        <v>1164</v>
      </c>
      <c r="B113" s="341"/>
      <c r="C113" s="341"/>
      <c r="D113" s="341"/>
      <c r="E113" s="341"/>
      <c r="F113" s="181" t="s">
        <v>14</v>
      </c>
      <c r="H113" s="267"/>
      <c r="I113" s="267"/>
      <c r="J113" s="267"/>
      <c r="K113" s="268"/>
      <c r="L113" s="268"/>
      <c r="M113" s="268"/>
      <c r="N113" s="268"/>
      <c r="O113" s="98"/>
      <c r="P113" s="161"/>
      <c r="Q113" s="280"/>
    </row>
    <row r="114" spans="1:17" x14ac:dyDescent="0.3">
      <c r="H114" s="267"/>
      <c r="I114" s="267"/>
      <c r="J114" s="267"/>
      <c r="K114" s="268"/>
      <c r="L114" s="268"/>
      <c r="M114" s="268"/>
      <c r="N114" s="268"/>
      <c r="O114" s="98"/>
      <c r="P114" s="161"/>
      <c r="Q114" s="280"/>
    </row>
    <row r="115" spans="1:17" x14ac:dyDescent="0.3">
      <c r="H115" s="267"/>
      <c r="I115" s="267"/>
      <c r="J115" s="267"/>
      <c r="K115" s="268"/>
      <c r="L115" s="268"/>
      <c r="M115" s="268"/>
      <c r="N115" s="268"/>
      <c r="O115" s="98"/>
      <c r="P115" s="161"/>
      <c r="Q115" s="280"/>
    </row>
    <row r="116" spans="1:17" x14ac:dyDescent="0.3">
      <c r="H116" s="267"/>
      <c r="I116" s="267"/>
      <c r="J116" s="267"/>
      <c r="K116" s="268"/>
      <c r="L116" s="268"/>
      <c r="M116" s="268"/>
      <c r="N116" s="268"/>
      <c r="O116" s="98"/>
      <c r="P116" s="161"/>
      <c r="Q116" s="280"/>
    </row>
    <row r="117" spans="1:17" x14ac:dyDescent="0.3">
      <c r="H117" s="267"/>
      <c r="I117" s="267"/>
      <c r="J117" s="267"/>
      <c r="K117" s="268"/>
      <c r="L117" s="268"/>
      <c r="M117" s="268"/>
      <c r="N117" s="268"/>
      <c r="O117" s="98"/>
      <c r="P117" s="161"/>
      <c r="Q117" s="280"/>
    </row>
    <row r="118" spans="1:17" x14ac:dyDescent="0.3">
      <c r="H118" s="267"/>
      <c r="I118" s="267"/>
      <c r="J118" s="267"/>
      <c r="K118" s="268"/>
      <c r="L118" s="268"/>
      <c r="M118" s="268"/>
      <c r="N118" s="268"/>
      <c r="O118" s="98"/>
      <c r="P118" s="161"/>
      <c r="Q118" s="280"/>
    </row>
  </sheetData>
  <mergeCells count="49">
    <mergeCell ref="A113:E113"/>
    <mergeCell ref="A97:E97"/>
    <mergeCell ref="A100:F100"/>
    <mergeCell ref="A103:F103"/>
    <mergeCell ref="A107:E107"/>
    <mergeCell ref="A110:F110"/>
    <mergeCell ref="A111:F111"/>
    <mergeCell ref="A101:F101"/>
    <mergeCell ref="A98:F98"/>
    <mergeCell ref="A108:F108"/>
    <mergeCell ref="A46:F46"/>
    <mergeCell ref="A94:F94"/>
    <mergeCell ref="A50:F50"/>
    <mergeCell ref="A52:E52"/>
    <mergeCell ref="A55:F55"/>
    <mergeCell ref="A56:F56"/>
    <mergeCell ref="A64:F64"/>
    <mergeCell ref="A70:F70"/>
    <mergeCell ref="A76:F76"/>
    <mergeCell ref="A82:F82"/>
    <mergeCell ref="A84:E84"/>
    <mergeCell ref="A87:F87"/>
    <mergeCell ref="A88:F88"/>
    <mergeCell ref="A85:F85"/>
    <mergeCell ref="A1:F1"/>
    <mergeCell ref="A2:F2"/>
    <mergeCell ref="A16:E16"/>
    <mergeCell ref="A4:F4"/>
    <mergeCell ref="A5:F5"/>
    <mergeCell ref="A7:E7"/>
    <mergeCell ref="A10:F10"/>
    <mergeCell ref="A11:F11"/>
    <mergeCell ref="A14:F14"/>
    <mergeCell ref="A17:F17"/>
    <mergeCell ref="A8:F8"/>
    <mergeCell ref="A37:F37"/>
    <mergeCell ref="A44:F44"/>
    <mergeCell ref="A53:F53"/>
    <mergeCell ref="A47:F47"/>
    <mergeCell ref="A19:F19"/>
    <mergeCell ref="A20:F20"/>
    <mergeCell ref="A24:F24"/>
    <mergeCell ref="A27:F27"/>
    <mergeCell ref="A30:F30"/>
    <mergeCell ref="A33:F33"/>
    <mergeCell ref="A36:E36"/>
    <mergeCell ref="A39:F39"/>
    <mergeCell ref="A40:F40"/>
    <mergeCell ref="A43:E43"/>
  </mergeCells>
  <phoneticPr fontId="19" type="noConversion"/>
  <pageMargins left="0.70866141732283472" right="0.70866141732283472" top="0.74803149606299213" bottom="0.74803149606299213" header="0.31496062992125984" footer="0.31496062992125984"/>
  <pageSetup paperSize="9" scale="71"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rowBreaks count="1" manualBreakCount="1">
    <brk id="52" max="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U58"/>
  <sheetViews>
    <sheetView view="pageBreakPreview" zoomScale="70" zoomScaleNormal="100" zoomScaleSheetLayoutView="70" workbookViewId="0">
      <selection activeCell="L14" sqref="L14"/>
    </sheetView>
  </sheetViews>
  <sheetFormatPr defaultRowHeight="14.4" x14ac:dyDescent="0.3"/>
  <cols>
    <col min="1" max="1" width="12.5546875" customWidth="1"/>
    <col min="2" max="2" width="70.5546875" customWidth="1"/>
    <col min="5" max="5" width="9.109375" style="166"/>
    <col min="6" max="6" width="10.44140625" style="166" bestFit="1" customWidth="1"/>
    <col min="7" max="7" width="16.88671875" customWidth="1"/>
    <col min="12" max="12" width="9.88671875" bestFit="1" customWidth="1"/>
    <col min="13" max="14" width="12.44140625" customWidth="1"/>
    <col min="15" max="15" width="12" bestFit="1" customWidth="1"/>
    <col min="17" max="17" width="9.109375" style="12"/>
    <col min="19" max="19" width="44" customWidth="1"/>
  </cols>
  <sheetData>
    <row r="1" spans="1:21" ht="15.6" x14ac:dyDescent="0.3">
      <c r="A1" s="314" t="s">
        <v>138</v>
      </c>
      <c r="B1" s="314"/>
      <c r="C1" s="314"/>
      <c r="D1" s="314"/>
      <c r="E1" s="314"/>
      <c r="F1" s="314"/>
    </row>
    <row r="2" spans="1:21" ht="15.6" x14ac:dyDescent="0.3">
      <c r="A2" s="314" t="s">
        <v>139</v>
      </c>
      <c r="B2" s="314"/>
      <c r="C2" s="314"/>
      <c r="D2" s="314"/>
      <c r="E2" s="314"/>
      <c r="F2" s="314"/>
    </row>
    <row r="3" spans="1:21" ht="16.2" thickBot="1" x14ac:dyDescent="0.35">
      <c r="A3" s="315" t="s">
        <v>140</v>
      </c>
      <c r="B3" s="315"/>
      <c r="C3" s="315"/>
      <c r="D3" s="315"/>
      <c r="E3" s="315"/>
      <c r="F3" s="315"/>
      <c r="H3" s="1"/>
    </row>
    <row r="4" spans="1:21" ht="15" thickBot="1" x14ac:dyDescent="0.35">
      <c r="A4" s="175" t="s">
        <v>3</v>
      </c>
      <c r="B4" s="175" t="s">
        <v>4</v>
      </c>
      <c r="C4" s="175" t="s">
        <v>5</v>
      </c>
      <c r="D4" s="175" t="s">
        <v>6</v>
      </c>
      <c r="E4" s="174" t="s">
        <v>7</v>
      </c>
      <c r="F4" s="204" t="s">
        <v>8</v>
      </c>
    </row>
    <row r="5" spans="1:21" ht="19.95" customHeight="1" thickBot="1" x14ac:dyDescent="0.35">
      <c r="A5" s="313" t="s">
        <v>140</v>
      </c>
      <c r="B5" s="313"/>
      <c r="C5" s="313"/>
      <c r="D5" s="313"/>
      <c r="E5" s="313"/>
      <c r="F5" s="313"/>
    </row>
    <row r="6" spans="1:21" ht="15" thickBot="1" x14ac:dyDescent="0.35">
      <c r="A6" s="313" t="s">
        <v>141</v>
      </c>
      <c r="B6" s="313"/>
      <c r="C6" s="313"/>
      <c r="D6" s="313"/>
      <c r="E6" s="313"/>
      <c r="F6" s="313"/>
      <c r="I6" s="187"/>
      <c r="J6" s="188"/>
      <c r="K6" s="188"/>
      <c r="L6" s="188"/>
      <c r="M6" s="188"/>
      <c r="N6" s="188"/>
      <c r="O6" s="188"/>
      <c r="P6" s="188"/>
      <c r="Q6" s="188"/>
      <c r="R6" s="187"/>
      <c r="S6" s="188"/>
      <c r="T6" s="187"/>
      <c r="U6" s="187"/>
    </row>
    <row r="7" spans="1:21" ht="15" thickBot="1" x14ac:dyDescent="0.35">
      <c r="A7" s="28" t="s">
        <v>142</v>
      </c>
      <c r="B7" s="46" t="s">
        <v>143</v>
      </c>
      <c r="C7" s="169" t="s">
        <v>144</v>
      </c>
      <c r="D7" s="170">
        <v>7.7785000000000002</v>
      </c>
      <c r="E7" s="170"/>
      <c r="F7" s="205" t="s">
        <v>14</v>
      </c>
      <c r="I7" s="207"/>
      <c r="J7" s="208"/>
      <c r="K7" s="208"/>
      <c r="L7" s="191"/>
      <c r="M7" s="191"/>
      <c r="N7" s="191"/>
      <c r="O7" s="191"/>
      <c r="P7" s="128"/>
      <c r="Q7" s="160"/>
      <c r="R7" s="189"/>
      <c r="T7" s="209"/>
      <c r="U7" s="189"/>
    </row>
    <row r="8" spans="1:21" ht="36.6" customHeight="1" thickBot="1" x14ac:dyDescent="0.35">
      <c r="A8" s="28" t="s">
        <v>145</v>
      </c>
      <c r="B8" s="46" t="s">
        <v>146</v>
      </c>
      <c r="C8" s="169" t="s">
        <v>13</v>
      </c>
      <c r="D8" s="171">
        <v>1</v>
      </c>
      <c r="E8" s="170"/>
      <c r="F8" s="205" t="s">
        <v>14</v>
      </c>
      <c r="I8" s="207"/>
      <c r="J8" s="210"/>
      <c r="K8" s="210"/>
      <c r="L8" s="191"/>
      <c r="M8" s="191"/>
      <c r="N8" s="191"/>
      <c r="O8" s="191"/>
      <c r="P8" s="128"/>
      <c r="Q8" s="160"/>
      <c r="R8" s="189"/>
      <c r="T8" s="209"/>
      <c r="U8" s="189"/>
    </row>
    <row r="9" spans="1:21" ht="32.4" customHeight="1" thickBot="1" x14ac:dyDescent="0.35">
      <c r="A9" s="28" t="s">
        <v>147</v>
      </c>
      <c r="B9" s="46" t="s">
        <v>148</v>
      </c>
      <c r="C9" s="169" t="s">
        <v>13</v>
      </c>
      <c r="D9" s="171">
        <v>1</v>
      </c>
      <c r="E9" s="170"/>
      <c r="F9" s="205" t="s">
        <v>14</v>
      </c>
      <c r="I9" s="207"/>
      <c r="J9" s="210"/>
      <c r="K9" s="210"/>
      <c r="L9" s="191"/>
      <c r="M9" s="191"/>
      <c r="N9" s="191"/>
      <c r="O9" s="191"/>
      <c r="P9" s="128"/>
      <c r="Q9" s="160"/>
      <c r="R9" s="189"/>
      <c r="T9" s="209"/>
    </row>
    <row r="10" spans="1:21" ht="41.4" thickBot="1" x14ac:dyDescent="0.35">
      <c r="A10" s="28" t="s">
        <v>149</v>
      </c>
      <c r="B10" s="46" t="s">
        <v>150</v>
      </c>
      <c r="C10" s="169" t="s">
        <v>13</v>
      </c>
      <c r="D10" s="171">
        <v>1</v>
      </c>
      <c r="E10" s="170"/>
      <c r="F10" s="205" t="s">
        <v>14</v>
      </c>
      <c r="G10" s="211"/>
      <c r="H10" s="211"/>
      <c r="I10" s="207"/>
      <c r="J10" s="210"/>
      <c r="K10" s="210"/>
      <c r="L10" s="191"/>
      <c r="M10" s="191"/>
      <c r="N10" s="191"/>
      <c r="O10" s="191"/>
      <c r="P10" s="128"/>
      <c r="Q10" s="160"/>
      <c r="R10" s="189"/>
      <c r="T10" s="209"/>
    </row>
    <row r="11" spans="1:21" ht="31.2" thickBot="1" x14ac:dyDescent="0.35">
      <c r="A11" s="28" t="s">
        <v>151</v>
      </c>
      <c r="B11" s="46" t="s">
        <v>152</v>
      </c>
      <c r="C11" s="169" t="s">
        <v>13</v>
      </c>
      <c r="D11" s="171">
        <v>1</v>
      </c>
      <c r="E11" s="170"/>
      <c r="F11" s="205" t="s">
        <v>14</v>
      </c>
      <c r="G11" s="211"/>
      <c r="H11" s="211"/>
      <c r="I11" s="207"/>
      <c r="J11" s="210"/>
      <c r="K11" s="210"/>
      <c r="L11" s="191"/>
      <c r="M11" s="191"/>
      <c r="N11" s="191"/>
      <c r="O11" s="191"/>
      <c r="P11" s="128"/>
      <c r="Q11" s="160"/>
      <c r="R11" s="189"/>
      <c r="T11" s="209"/>
    </row>
    <row r="12" spans="1:21" ht="31.2" thickBot="1" x14ac:dyDescent="0.35">
      <c r="A12" s="28" t="s">
        <v>153</v>
      </c>
      <c r="B12" s="46" t="s">
        <v>154</v>
      </c>
      <c r="C12" s="169" t="s">
        <v>13</v>
      </c>
      <c r="D12" s="171">
        <v>1</v>
      </c>
      <c r="E12" s="170"/>
      <c r="F12" s="205" t="s">
        <v>14</v>
      </c>
      <c r="G12" s="211"/>
      <c r="H12" s="211"/>
      <c r="I12" s="207"/>
      <c r="J12" s="210"/>
      <c r="K12" s="210"/>
      <c r="L12" s="191"/>
      <c r="M12" s="191"/>
      <c r="N12" s="191"/>
      <c r="O12" s="191"/>
      <c r="P12" s="128"/>
      <c r="Q12" s="160"/>
      <c r="R12" s="189"/>
      <c r="T12" s="209"/>
    </row>
    <row r="13" spans="1:21" ht="15" thickBot="1" x14ac:dyDescent="0.35">
      <c r="A13" s="316" t="s">
        <v>155</v>
      </c>
      <c r="B13" s="316"/>
      <c r="C13" s="316"/>
      <c r="D13" s="316"/>
      <c r="E13" s="316"/>
      <c r="F13" s="316"/>
      <c r="I13" s="298"/>
      <c r="J13" s="298"/>
      <c r="K13" s="298"/>
      <c r="L13" s="298"/>
      <c r="M13" s="298"/>
      <c r="N13" s="298"/>
      <c r="O13" s="298"/>
      <c r="P13" s="298"/>
      <c r="Q13" s="298"/>
      <c r="R13" s="298"/>
      <c r="T13" s="209"/>
    </row>
    <row r="14" spans="1:21" ht="31.2" thickBot="1" x14ac:dyDescent="0.35">
      <c r="A14" s="28" t="s">
        <v>156</v>
      </c>
      <c r="B14" s="46" t="s">
        <v>157</v>
      </c>
      <c r="C14" s="169" t="s">
        <v>158</v>
      </c>
      <c r="D14" s="170">
        <v>5.14</v>
      </c>
      <c r="E14" s="170"/>
      <c r="F14" s="205" t="s">
        <v>14</v>
      </c>
      <c r="I14" s="189"/>
      <c r="J14" s="189"/>
      <c r="K14" s="189"/>
      <c r="L14" s="190"/>
      <c r="M14" s="191"/>
      <c r="N14" s="191"/>
      <c r="O14" s="191"/>
      <c r="P14" s="128"/>
      <c r="Q14" s="160"/>
      <c r="R14" s="189"/>
      <c r="S14" s="185"/>
      <c r="T14" s="209"/>
    </row>
    <row r="15" spans="1:21" ht="31.2" thickBot="1" x14ac:dyDescent="0.35">
      <c r="A15" s="28" t="s">
        <v>159</v>
      </c>
      <c r="B15" s="46" t="s">
        <v>160</v>
      </c>
      <c r="C15" s="169" t="s">
        <v>158</v>
      </c>
      <c r="D15" s="170">
        <v>14.94</v>
      </c>
      <c r="E15" s="170"/>
      <c r="F15" s="205" t="s">
        <v>14</v>
      </c>
      <c r="I15" s="189"/>
      <c r="J15" s="189"/>
      <c r="K15" s="189"/>
      <c r="L15" s="190"/>
      <c r="M15" s="191"/>
      <c r="N15" s="191"/>
      <c r="O15" s="191"/>
      <c r="P15" s="128"/>
      <c r="Q15" s="160"/>
      <c r="R15" s="189"/>
      <c r="S15" s="185"/>
      <c r="T15" s="209"/>
    </row>
    <row r="16" spans="1:21" ht="31.2" thickBot="1" x14ac:dyDescent="0.35">
      <c r="A16" s="28" t="s">
        <v>161</v>
      </c>
      <c r="B16" s="46" t="s">
        <v>162</v>
      </c>
      <c r="C16" s="169" t="s">
        <v>158</v>
      </c>
      <c r="D16" s="170">
        <v>3.22</v>
      </c>
      <c r="E16" s="170"/>
      <c r="F16" s="205" t="s">
        <v>14</v>
      </c>
      <c r="I16" s="189"/>
      <c r="J16" s="189"/>
      <c r="K16" s="189"/>
      <c r="L16" s="190"/>
      <c r="M16" s="191"/>
      <c r="N16" s="191"/>
      <c r="O16" s="191"/>
      <c r="P16" s="128"/>
      <c r="Q16" s="160"/>
      <c r="R16" s="189"/>
      <c r="S16" s="185"/>
      <c r="T16" s="209"/>
    </row>
    <row r="17" spans="1:20" ht="31.2" thickBot="1" x14ac:dyDescent="0.35">
      <c r="A17" s="28" t="s">
        <v>163</v>
      </c>
      <c r="B17" s="46" t="s">
        <v>164</v>
      </c>
      <c r="C17" s="169" t="s">
        <v>158</v>
      </c>
      <c r="D17" s="170">
        <v>0.96</v>
      </c>
      <c r="E17" s="170"/>
      <c r="F17" s="205" t="s">
        <v>14</v>
      </c>
      <c r="I17" s="189"/>
      <c r="J17" s="189"/>
      <c r="K17" s="189"/>
      <c r="L17" s="190"/>
      <c r="M17" s="191"/>
      <c r="N17" s="191"/>
      <c r="O17" s="191"/>
      <c r="P17" s="128"/>
      <c r="Q17" s="160"/>
      <c r="R17" s="189"/>
      <c r="S17" s="185"/>
      <c r="T17" s="209"/>
    </row>
    <row r="18" spans="1:20" ht="31.2" thickBot="1" x14ac:dyDescent="0.35">
      <c r="A18" s="28" t="s">
        <v>165</v>
      </c>
      <c r="B18" s="46" t="s">
        <v>166</v>
      </c>
      <c r="C18" s="169" t="s">
        <v>158</v>
      </c>
      <c r="D18" s="170">
        <v>10.39</v>
      </c>
      <c r="E18" s="170"/>
      <c r="F18" s="205" t="s">
        <v>14</v>
      </c>
      <c r="I18" s="189"/>
      <c r="J18" s="189"/>
      <c r="K18" s="189"/>
      <c r="L18" s="190"/>
      <c r="M18" s="191"/>
      <c r="N18" s="191"/>
      <c r="O18" s="191"/>
      <c r="P18" s="128"/>
      <c r="Q18" s="160"/>
      <c r="R18" s="189"/>
      <c r="S18" s="185"/>
      <c r="T18" s="209"/>
    </row>
    <row r="19" spans="1:20" ht="31.2" thickBot="1" x14ac:dyDescent="0.35">
      <c r="A19" s="28" t="s">
        <v>167</v>
      </c>
      <c r="B19" s="46" t="s">
        <v>168</v>
      </c>
      <c r="C19" s="169" t="s">
        <v>158</v>
      </c>
      <c r="D19" s="170">
        <v>0.56999999999999995</v>
      </c>
      <c r="E19" s="170"/>
      <c r="F19" s="205" t="s">
        <v>14</v>
      </c>
      <c r="I19" s="189"/>
      <c r="J19" s="189"/>
      <c r="K19" s="189"/>
      <c r="L19" s="190"/>
      <c r="M19" s="191"/>
      <c r="N19" s="191"/>
      <c r="O19" s="191"/>
      <c r="P19" s="128"/>
      <c r="Q19" s="160"/>
      <c r="R19" s="189"/>
      <c r="S19" s="185"/>
      <c r="T19" s="209"/>
    </row>
    <row r="20" spans="1:20" ht="31.2" thickBot="1" x14ac:dyDescent="0.35">
      <c r="A20" s="28" t="s">
        <v>169</v>
      </c>
      <c r="B20" s="46" t="s">
        <v>170</v>
      </c>
      <c r="C20" s="169" t="s">
        <v>158</v>
      </c>
      <c r="D20" s="170">
        <v>1.2</v>
      </c>
      <c r="E20" s="170"/>
      <c r="F20" s="205" t="s">
        <v>14</v>
      </c>
      <c r="I20" s="189"/>
      <c r="J20" s="189"/>
      <c r="K20" s="189"/>
      <c r="L20" s="190"/>
      <c r="M20" s="191"/>
      <c r="N20" s="191"/>
      <c r="O20" s="191"/>
      <c r="P20" s="128"/>
      <c r="Q20" s="160"/>
      <c r="R20" s="189"/>
      <c r="S20" s="185"/>
      <c r="T20" s="209"/>
    </row>
    <row r="21" spans="1:20" ht="15" thickBot="1" x14ac:dyDescent="0.35">
      <c r="A21" s="28" t="s">
        <v>171</v>
      </c>
      <c r="B21" s="46" t="s">
        <v>172</v>
      </c>
      <c r="C21" s="169" t="s">
        <v>173</v>
      </c>
      <c r="D21" s="171">
        <v>904</v>
      </c>
      <c r="E21" s="170"/>
      <c r="F21" s="205" t="s">
        <v>14</v>
      </c>
      <c r="I21" s="207"/>
      <c r="J21" s="210"/>
      <c r="K21" s="210"/>
      <c r="L21" s="210"/>
      <c r="M21" s="191"/>
      <c r="N21" s="191"/>
      <c r="O21" s="191"/>
      <c r="P21" s="128"/>
      <c r="Q21" s="160"/>
      <c r="R21" s="189"/>
      <c r="T21" s="209"/>
    </row>
    <row r="22" spans="1:20" ht="21" thickBot="1" x14ac:dyDescent="0.35">
      <c r="A22" s="28" t="s">
        <v>174</v>
      </c>
      <c r="B22" s="46" t="s">
        <v>175</v>
      </c>
      <c r="C22" s="169" t="s">
        <v>173</v>
      </c>
      <c r="D22" s="171">
        <v>821</v>
      </c>
      <c r="E22" s="170"/>
      <c r="F22" s="205" t="s">
        <v>14</v>
      </c>
      <c r="I22" s="207"/>
      <c r="J22" s="210"/>
      <c r="K22" s="210"/>
      <c r="L22" s="210"/>
      <c r="M22" s="191"/>
      <c r="N22" s="191"/>
      <c r="O22" s="191"/>
      <c r="P22" s="128"/>
      <c r="Q22" s="160"/>
      <c r="R22" s="189"/>
      <c r="T22" s="209"/>
    </row>
    <row r="23" spans="1:20" ht="21" thickBot="1" x14ac:dyDescent="0.35">
      <c r="A23" s="28" t="s">
        <v>176</v>
      </c>
      <c r="B23" s="46" t="s">
        <v>177</v>
      </c>
      <c r="C23" s="169" t="s">
        <v>173</v>
      </c>
      <c r="D23" s="171">
        <v>41</v>
      </c>
      <c r="E23" s="170"/>
      <c r="F23" s="205" t="s">
        <v>14</v>
      </c>
      <c r="I23" s="207"/>
      <c r="J23" s="210"/>
      <c r="K23" s="210"/>
      <c r="L23" s="210"/>
      <c r="M23" s="191"/>
      <c r="N23" s="191"/>
      <c r="O23" s="191"/>
      <c r="P23" s="128"/>
      <c r="Q23" s="160"/>
      <c r="R23" s="189"/>
      <c r="T23" s="209"/>
    </row>
    <row r="24" spans="1:20" ht="15" thickBot="1" x14ac:dyDescent="0.35">
      <c r="A24" s="28" t="s">
        <v>178</v>
      </c>
      <c r="B24" s="46" t="s">
        <v>179</v>
      </c>
      <c r="C24" s="169" t="s">
        <v>173</v>
      </c>
      <c r="D24" s="171">
        <v>269</v>
      </c>
      <c r="E24" s="170"/>
      <c r="F24" s="205" t="s">
        <v>14</v>
      </c>
      <c r="I24" s="207"/>
      <c r="J24" s="210"/>
      <c r="K24" s="210"/>
      <c r="L24" s="210"/>
      <c r="M24" s="191"/>
      <c r="N24" s="191"/>
      <c r="O24" s="191"/>
      <c r="P24" s="128"/>
      <c r="Q24" s="160"/>
      <c r="R24" s="189"/>
      <c r="T24" s="209"/>
    </row>
    <row r="25" spans="1:20" ht="15" thickBot="1" x14ac:dyDescent="0.35">
      <c r="A25" s="28" t="s">
        <v>180</v>
      </c>
      <c r="B25" s="46" t="s">
        <v>181</v>
      </c>
      <c r="C25" s="169" t="s">
        <v>182</v>
      </c>
      <c r="D25" s="171">
        <v>4</v>
      </c>
      <c r="E25" s="170"/>
      <c r="F25" s="205" t="s">
        <v>14</v>
      </c>
      <c r="I25" s="207"/>
      <c r="J25" s="210"/>
      <c r="K25" s="210"/>
      <c r="L25" s="210"/>
      <c r="M25" s="191"/>
      <c r="N25" s="191"/>
      <c r="O25" s="191"/>
      <c r="P25" s="128"/>
      <c r="Q25" s="160"/>
      <c r="R25" s="189"/>
      <c r="T25" s="209"/>
    </row>
    <row r="26" spans="1:20" ht="15" thickBot="1" x14ac:dyDescent="0.35">
      <c r="A26" s="28" t="s">
        <v>183</v>
      </c>
      <c r="B26" s="46" t="s">
        <v>184</v>
      </c>
      <c r="C26" s="169" t="s">
        <v>182</v>
      </c>
      <c r="D26" s="171">
        <v>10</v>
      </c>
      <c r="E26" s="170"/>
      <c r="F26" s="205" t="s">
        <v>14</v>
      </c>
      <c r="I26" s="207"/>
      <c r="J26" s="210"/>
      <c r="K26" s="210"/>
      <c r="L26" s="210"/>
      <c r="M26" s="191"/>
      <c r="N26" s="191"/>
      <c r="O26" s="191"/>
      <c r="P26" s="128"/>
      <c r="Q26" s="160"/>
      <c r="R26" s="189"/>
      <c r="T26" s="209"/>
    </row>
    <row r="27" spans="1:20" ht="15" thickBot="1" x14ac:dyDescent="0.35">
      <c r="A27" s="28" t="s">
        <v>185</v>
      </c>
      <c r="B27" s="46" t="s">
        <v>186</v>
      </c>
      <c r="C27" s="169" t="s">
        <v>182</v>
      </c>
      <c r="D27" s="171">
        <v>3</v>
      </c>
      <c r="E27" s="170"/>
      <c r="F27" s="205" t="s">
        <v>14</v>
      </c>
      <c r="I27" s="207"/>
      <c r="J27" s="210"/>
      <c r="K27" s="210"/>
      <c r="L27" s="210"/>
      <c r="M27" s="191"/>
      <c r="N27" s="191"/>
      <c r="O27" s="191"/>
      <c r="P27" s="128"/>
      <c r="Q27" s="160"/>
      <c r="R27" s="189"/>
      <c r="T27" s="209"/>
    </row>
    <row r="28" spans="1:20" ht="21" thickBot="1" x14ac:dyDescent="0.35">
      <c r="A28" s="28" t="s">
        <v>187</v>
      </c>
      <c r="B28" s="46" t="s">
        <v>188</v>
      </c>
      <c r="C28" s="169" t="s">
        <v>182</v>
      </c>
      <c r="D28" s="171">
        <v>2</v>
      </c>
      <c r="E28" s="170"/>
      <c r="F28" s="205" t="s">
        <v>14</v>
      </c>
      <c r="I28" s="207"/>
      <c r="J28" s="210"/>
      <c r="K28" s="210"/>
      <c r="L28" s="210"/>
      <c r="M28" s="191"/>
      <c r="N28" s="191"/>
      <c r="O28" s="191"/>
      <c r="P28" s="128"/>
      <c r="Q28" s="160"/>
      <c r="R28" s="189"/>
      <c r="T28" s="209"/>
    </row>
    <row r="29" spans="1:20" ht="15" thickBot="1" x14ac:dyDescent="0.35">
      <c r="A29" s="28" t="s">
        <v>189</v>
      </c>
      <c r="B29" s="46" t="s">
        <v>190</v>
      </c>
      <c r="C29" s="169" t="s">
        <v>182</v>
      </c>
      <c r="D29" s="171">
        <v>1</v>
      </c>
      <c r="E29" s="170"/>
      <c r="F29" s="205" t="s">
        <v>14</v>
      </c>
      <c r="I29" s="207"/>
      <c r="J29" s="210"/>
      <c r="K29" s="210"/>
      <c r="L29" s="210"/>
      <c r="M29" s="191"/>
      <c r="N29" s="191"/>
      <c r="O29" s="191"/>
      <c r="P29" s="128"/>
      <c r="Q29" s="160"/>
      <c r="R29" s="189"/>
      <c r="T29" s="209"/>
    </row>
    <row r="30" spans="1:20" ht="21" thickBot="1" x14ac:dyDescent="0.35">
      <c r="A30" s="28" t="s">
        <v>191</v>
      </c>
      <c r="B30" s="46" t="s">
        <v>192</v>
      </c>
      <c r="C30" s="169" t="s">
        <v>182</v>
      </c>
      <c r="D30" s="171">
        <v>3</v>
      </c>
      <c r="E30" s="170"/>
      <c r="F30" s="205" t="s">
        <v>14</v>
      </c>
      <c r="I30" s="207"/>
      <c r="J30" s="210"/>
      <c r="K30" s="210"/>
      <c r="L30" s="210"/>
      <c r="M30" s="191"/>
      <c r="N30" s="191"/>
      <c r="O30" s="191"/>
      <c r="P30" s="128"/>
      <c r="Q30" s="160"/>
      <c r="R30" s="189"/>
      <c r="T30" s="209"/>
    </row>
    <row r="31" spans="1:20" ht="21" thickBot="1" x14ac:dyDescent="0.35">
      <c r="A31" s="28" t="s">
        <v>193</v>
      </c>
      <c r="B31" s="46" t="s">
        <v>194</v>
      </c>
      <c r="C31" s="169" t="s">
        <v>182</v>
      </c>
      <c r="D31" s="171">
        <v>1</v>
      </c>
      <c r="E31" s="170"/>
      <c r="F31" s="205" t="s">
        <v>14</v>
      </c>
      <c r="I31" s="207"/>
      <c r="J31" s="210"/>
      <c r="K31" s="210"/>
      <c r="L31" s="210"/>
      <c r="M31" s="191"/>
      <c r="N31" s="191"/>
      <c r="O31" s="191"/>
      <c r="P31" s="128"/>
      <c r="Q31" s="160"/>
      <c r="R31" s="189"/>
      <c r="T31" s="209"/>
    </row>
    <row r="32" spans="1:20" ht="15" thickBot="1" x14ac:dyDescent="0.35">
      <c r="A32" s="28" t="s">
        <v>195</v>
      </c>
      <c r="B32" s="46" t="s">
        <v>196</v>
      </c>
      <c r="C32" s="169" t="s">
        <v>182</v>
      </c>
      <c r="D32" s="171">
        <v>32</v>
      </c>
      <c r="E32" s="170"/>
      <c r="F32" s="205" t="s">
        <v>14</v>
      </c>
      <c r="I32" s="207"/>
      <c r="J32" s="210"/>
      <c r="K32" s="210"/>
      <c r="L32" s="210"/>
      <c r="M32" s="191"/>
      <c r="N32" s="191"/>
      <c r="O32" s="191"/>
      <c r="P32" s="128"/>
      <c r="Q32" s="160"/>
      <c r="R32" s="189"/>
      <c r="T32" s="209"/>
    </row>
    <row r="33" spans="1:20" ht="15" thickBot="1" x14ac:dyDescent="0.35">
      <c r="A33" s="28" t="s">
        <v>197</v>
      </c>
      <c r="B33" s="46" t="s">
        <v>198</v>
      </c>
      <c r="C33" s="169" t="s">
        <v>182</v>
      </c>
      <c r="D33" s="171">
        <v>17</v>
      </c>
      <c r="E33" s="170"/>
      <c r="F33" s="205" t="s">
        <v>14</v>
      </c>
      <c r="I33" s="207"/>
      <c r="J33" s="210"/>
      <c r="K33" s="210"/>
      <c r="L33" s="210"/>
      <c r="M33" s="191"/>
      <c r="N33" s="191"/>
      <c r="O33" s="191"/>
      <c r="P33" s="128"/>
      <c r="Q33" s="160"/>
      <c r="R33" s="189"/>
      <c r="T33" s="209"/>
    </row>
    <row r="34" spans="1:20" ht="21" thickBot="1" x14ac:dyDescent="0.35">
      <c r="A34" s="28" t="s">
        <v>199</v>
      </c>
      <c r="B34" s="46" t="s">
        <v>200</v>
      </c>
      <c r="C34" s="169" t="s">
        <v>182</v>
      </c>
      <c r="D34" s="171">
        <v>1</v>
      </c>
      <c r="E34" s="170"/>
      <c r="F34" s="205" t="s">
        <v>14</v>
      </c>
      <c r="I34" s="207"/>
      <c r="J34" s="210"/>
      <c r="K34" s="210"/>
      <c r="L34" s="210"/>
      <c r="M34" s="191"/>
      <c r="N34" s="191"/>
      <c r="O34" s="191"/>
      <c r="P34" s="128"/>
      <c r="Q34" s="160"/>
      <c r="R34" s="189"/>
      <c r="T34" s="209"/>
    </row>
    <row r="35" spans="1:20" ht="21" thickBot="1" x14ac:dyDescent="0.35">
      <c r="A35" s="28" t="s">
        <v>201</v>
      </c>
      <c r="B35" s="46" t="s">
        <v>202</v>
      </c>
      <c r="C35" s="169" t="s">
        <v>182</v>
      </c>
      <c r="D35" s="171">
        <v>1</v>
      </c>
      <c r="E35" s="170"/>
      <c r="F35" s="205" t="s">
        <v>14</v>
      </c>
      <c r="I35" s="207"/>
      <c r="J35" s="210"/>
      <c r="K35" s="210"/>
      <c r="L35" s="210"/>
      <c r="M35" s="191"/>
      <c r="N35" s="191"/>
      <c r="O35" s="191"/>
      <c r="P35" s="128"/>
      <c r="Q35" s="160"/>
      <c r="R35" s="189"/>
      <c r="T35" s="209"/>
    </row>
    <row r="36" spans="1:20" ht="21" thickBot="1" x14ac:dyDescent="0.35">
      <c r="A36" s="28" t="s">
        <v>203</v>
      </c>
      <c r="B36" s="46" t="s">
        <v>204</v>
      </c>
      <c r="C36" s="169" t="s">
        <v>182</v>
      </c>
      <c r="D36" s="171">
        <v>1</v>
      </c>
      <c r="E36" s="170"/>
      <c r="F36" s="205" t="s">
        <v>14</v>
      </c>
      <c r="I36" s="207"/>
      <c r="J36" s="210"/>
      <c r="K36" s="210"/>
      <c r="L36" s="210"/>
      <c r="M36" s="191"/>
      <c r="N36" s="191"/>
      <c r="O36" s="191"/>
      <c r="P36" s="128"/>
      <c r="Q36" s="160"/>
      <c r="R36" s="189"/>
      <c r="T36" s="209"/>
    </row>
    <row r="37" spans="1:20" ht="21" thickBot="1" x14ac:dyDescent="0.35">
      <c r="A37" s="28" t="s">
        <v>205</v>
      </c>
      <c r="B37" s="46" t="s">
        <v>206</v>
      </c>
      <c r="C37" s="169" t="s">
        <v>182</v>
      </c>
      <c r="D37" s="171">
        <v>1</v>
      </c>
      <c r="E37" s="170"/>
      <c r="F37" s="205" t="s">
        <v>14</v>
      </c>
      <c r="I37" s="207"/>
      <c r="J37" s="210"/>
      <c r="K37" s="210"/>
      <c r="L37" s="210"/>
      <c r="M37" s="191"/>
      <c r="N37" s="191"/>
      <c r="O37" s="191"/>
      <c r="P37" s="128"/>
      <c r="Q37" s="160"/>
      <c r="R37" s="189"/>
      <c r="T37" s="209"/>
    </row>
    <row r="38" spans="1:20" ht="21" thickBot="1" x14ac:dyDescent="0.35">
      <c r="A38" s="28" t="s">
        <v>207</v>
      </c>
      <c r="B38" s="46" t="s">
        <v>208</v>
      </c>
      <c r="C38" s="169" t="s">
        <v>182</v>
      </c>
      <c r="D38" s="171">
        <v>1</v>
      </c>
      <c r="E38" s="170"/>
      <c r="F38" s="205" t="s">
        <v>14</v>
      </c>
      <c r="I38" s="207"/>
      <c r="J38" s="210"/>
      <c r="K38" s="210"/>
      <c r="L38" s="210"/>
      <c r="M38" s="191"/>
      <c r="N38" s="191"/>
      <c r="O38" s="191"/>
      <c r="P38" s="128"/>
      <c r="Q38" s="160"/>
      <c r="R38" s="189"/>
      <c r="T38" s="209"/>
    </row>
    <row r="39" spans="1:20" ht="21" thickBot="1" x14ac:dyDescent="0.35">
      <c r="A39" s="28" t="s">
        <v>209</v>
      </c>
      <c r="B39" s="46" t="s">
        <v>210</v>
      </c>
      <c r="C39" s="169" t="s">
        <v>182</v>
      </c>
      <c r="D39" s="171">
        <v>1</v>
      </c>
      <c r="E39" s="170"/>
      <c r="F39" s="205" t="s">
        <v>14</v>
      </c>
      <c r="I39" s="207"/>
      <c r="J39" s="210"/>
      <c r="K39" s="210"/>
      <c r="L39" s="210"/>
      <c r="M39" s="191"/>
      <c r="N39" s="191"/>
      <c r="O39" s="191"/>
      <c r="P39" s="128"/>
      <c r="Q39" s="160"/>
      <c r="R39" s="189"/>
      <c r="T39" s="209"/>
    </row>
    <row r="40" spans="1:20" ht="21" thickBot="1" x14ac:dyDescent="0.35">
      <c r="A40" s="28" t="s">
        <v>211</v>
      </c>
      <c r="B40" s="46" t="s">
        <v>212</v>
      </c>
      <c r="C40" s="169" t="s">
        <v>182</v>
      </c>
      <c r="D40" s="171">
        <v>1</v>
      </c>
      <c r="E40" s="170"/>
      <c r="F40" s="205" t="s">
        <v>14</v>
      </c>
      <c r="I40" s="193"/>
      <c r="J40" s="201"/>
      <c r="K40" s="201"/>
      <c r="L40" s="195"/>
      <c r="M40" s="191"/>
      <c r="N40" s="191"/>
      <c r="O40" s="191"/>
      <c r="P40" s="128"/>
      <c r="Q40" s="160"/>
      <c r="R40" s="189"/>
      <c r="S40" s="185"/>
      <c r="T40" s="209"/>
    </row>
    <row r="41" spans="1:20" ht="21" thickBot="1" x14ac:dyDescent="0.35">
      <c r="A41" s="28" t="s">
        <v>213</v>
      </c>
      <c r="B41" s="46" t="s">
        <v>214</v>
      </c>
      <c r="C41" s="169" t="s">
        <v>182</v>
      </c>
      <c r="D41" s="171">
        <v>1</v>
      </c>
      <c r="E41" s="170"/>
      <c r="F41" s="205" t="s">
        <v>14</v>
      </c>
      <c r="I41" s="193"/>
      <c r="J41" s="201"/>
      <c r="K41" s="201"/>
      <c r="L41" s="195"/>
      <c r="M41" s="191"/>
      <c r="N41" s="191"/>
      <c r="O41" s="191"/>
      <c r="P41" s="128"/>
      <c r="Q41" s="160"/>
      <c r="R41" s="189"/>
      <c r="S41" s="185"/>
      <c r="T41" s="209"/>
    </row>
    <row r="42" spans="1:20" ht="21" thickBot="1" x14ac:dyDescent="0.35">
      <c r="A42" s="28" t="s">
        <v>215</v>
      </c>
      <c r="B42" s="46" t="s">
        <v>216</v>
      </c>
      <c r="C42" s="169" t="s">
        <v>182</v>
      </c>
      <c r="D42" s="171">
        <v>1</v>
      </c>
      <c r="E42" s="170"/>
      <c r="F42" s="205" t="s">
        <v>14</v>
      </c>
      <c r="I42" s="193"/>
      <c r="J42" s="201"/>
      <c r="K42" s="201"/>
      <c r="L42" s="195"/>
      <c r="M42" s="191"/>
      <c r="N42" s="191"/>
      <c r="O42" s="191"/>
      <c r="P42" s="128"/>
      <c r="Q42" s="160"/>
      <c r="R42" s="189"/>
      <c r="S42" s="185"/>
      <c r="T42" s="209"/>
    </row>
    <row r="43" spans="1:20" ht="21" thickBot="1" x14ac:dyDescent="0.35">
      <c r="A43" s="28" t="s">
        <v>217</v>
      </c>
      <c r="B43" s="46" t="s">
        <v>218</v>
      </c>
      <c r="C43" s="169" t="s">
        <v>182</v>
      </c>
      <c r="D43" s="171">
        <v>3</v>
      </c>
      <c r="E43" s="170"/>
      <c r="F43" s="205" t="s">
        <v>14</v>
      </c>
      <c r="I43" s="193"/>
      <c r="J43" s="201"/>
      <c r="K43" s="201"/>
      <c r="L43" s="195"/>
      <c r="M43" s="191"/>
      <c r="N43" s="191"/>
      <c r="O43" s="191"/>
      <c r="P43" s="128"/>
      <c r="Q43" s="160"/>
      <c r="R43" s="189"/>
      <c r="S43" s="185"/>
      <c r="T43" s="209"/>
    </row>
    <row r="44" spans="1:20" ht="22.5" customHeight="1" thickBot="1" x14ac:dyDescent="0.35">
      <c r="A44" s="313" t="s">
        <v>219</v>
      </c>
      <c r="B44" s="313"/>
      <c r="C44" s="313"/>
      <c r="D44" s="313"/>
      <c r="E44" s="313"/>
      <c r="F44" s="206" t="s">
        <v>14</v>
      </c>
    </row>
    <row r="51" spans="2:2" x14ac:dyDescent="0.3">
      <c r="B51" s="168"/>
    </row>
    <row r="52" spans="2:2" x14ac:dyDescent="0.3">
      <c r="B52" s="168"/>
    </row>
    <row r="53" spans="2:2" x14ac:dyDescent="0.3">
      <c r="B53" s="168"/>
    </row>
    <row r="54" spans="2:2" x14ac:dyDescent="0.3">
      <c r="B54" s="168"/>
    </row>
    <row r="55" spans="2:2" x14ac:dyDescent="0.3">
      <c r="B55" s="168"/>
    </row>
    <row r="56" spans="2:2" x14ac:dyDescent="0.3">
      <c r="B56" s="168"/>
    </row>
    <row r="57" spans="2:2" x14ac:dyDescent="0.3">
      <c r="B57" s="168"/>
    </row>
    <row r="58" spans="2:2" x14ac:dyDescent="0.3">
      <c r="B58" s="168"/>
    </row>
  </sheetData>
  <mergeCells count="8">
    <mergeCell ref="I13:R13"/>
    <mergeCell ref="A44:E44"/>
    <mergeCell ref="A1:F1"/>
    <mergeCell ref="A2:F2"/>
    <mergeCell ref="A3:F3"/>
    <mergeCell ref="A5:F5"/>
    <mergeCell ref="A6:F6"/>
    <mergeCell ref="A13:F13"/>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2E3F0-492A-4750-BF85-D76F6C6E7DBD}">
  <sheetPr>
    <tabColor theme="7"/>
  </sheetPr>
  <dimension ref="A1:B14"/>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978</v>
      </c>
      <c r="B1" s="310"/>
    </row>
    <row r="2" spans="1:2" ht="15.6" x14ac:dyDescent="0.3">
      <c r="A2" s="307" t="s">
        <v>1209</v>
      </c>
      <c r="B2" s="308"/>
    </row>
    <row r="3" spans="1:2" ht="16.2" thickBot="1" x14ac:dyDescent="0.35">
      <c r="A3" s="305" t="s">
        <v>135</v>
      </c>
      <c r="B3" s="306"/>
    </row>
    <row r="4" spans="1:2" ht="15" thickBot="1" x14ac:dyDescent="0.35">
      <c r="A4" s="29" t="s">
        <v>1210</v>
      </c>
      <c r="B4" s="34"/>
    </row>
    <row r="5" spans="1:2" x14ac:dyDescent="0.3">
      <c r="A5" s="68" t="s">
        <v>255</v>
      </c>
      <c r="B5" s="59" t="str">
        <f>'Structure B2'!F7</f>
        <v>€</v>
      </c>
    </row>
    <row r="6" spans="1:2" x14ac:dyDescent="0.3">
      <c r="A6" s="68" t="s">
        <v>397</v>
      </c>
      <c r="B6" s="59" t="str">
        <f>'Structure B2'!F16</f>
        <v>€</v>
      </c>
    </row>
    <row r="7" spans="1:2" x14ac:dyDescent="0.3">
      <c r="A7" s="68" t="s">
        <v>283</v>
      </c>
      <c r="B7" s="59" t="str">
        <f>'Structure B2'!F36</f>
        <v>€</v>
      </c>
    </row>
    <row r="8" spans="1:2" x14ac:dyDescent="0.3">
      <c r="A8" s="68" t="s">
        <v>674</v>
      </c>
      <c r="B8" s="59" t="str">
        <f>'Structure B2'!F43</f>
        <v>€</v>
      </c>
    </row>
    <row r="9" spans="1:2" x14ac:dyDescent="0.3">
      <c r="A9" s="68" t="s">
        <v>718</v>
      </c>
      <c r="B9" s="59" t="str">
        <f>'Structure B2'!F52</f>
        <v>€</v>
      </c>
    </row>
    <row r="10" spans="1:2" x14ac:dyDescent="0.3">
      <c r="A10" s="68" t="s">
        <v>1075</v>
      </c>
      <c r="B10" s="59" t="str">
        <f>'Structure B2'!F84</f>
        <v>€</v>
      </c>
    </row>
    <row r="11" spans="1:2" x14ac:dyDescent="0.3">
      <c r="A11" s="68" t="s">
        <v>1127</v>
      </c>
      <c r="B11" s="59" t="str">
        <f>'Structure B2'!F97</f>
        <v>€</v>
      </c>
    </row>
    <row r="12" spans="1:2" x14ac:dyDescent="0.3">
      <c r="A12" s="68" t="s">
        <v>1143</v>
      </c>
      <c r="B12" s="59" t="str">
        <f>'Structure B2'!F107</f>
        <v>€</v>
      </c>
    </row>
    <row r="13" spans="1:2" ht="15" thickBot="1" x14ac:dyDescent="0.35">
      <c r="A13" s="68" t="s">
        <v>1158</v>
      </c>
      <c r="B13" s="59" t="str">
        <f>'Structure B2'!F113</f>
        <v>€</v>
      </c>
    </row>
    <row r="14" spans="1:2" ht="21" thickBot="1" x14ac:dyDescent="0.35">
      <c r="A14" s="47" t="s">
        <v>1211</v>
      </c>
      <c r="B14" s="57"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C745-EC93-404E-84C2-BC1A94AF58E3}">
  <sheetPr>
    <tabColor rgb="FF92D050"/>
  </sheetPr>
  <dimension ref="A1:S74"/>
  <sheetViews>
    <sheetView view="pageBreakPreview" topLeftCell="A51" zoomScale="70" zoomScaleNormal="85" zoomScaleSheetLayoutView="70" workbookViewId="0">
      <selection activeCell="U68" sqref="U68"/>
    </sheetView>
  </sheetViews>
  <sheetFormatPr defaultRowHeight="14.4" x14ac:dyDescent="0.3"/>
  <cols>
    <col min="1" max="1" width="12.5546875" customWidth="1"/>
    <col min="2" max="2" width="70.5546875" style="139" customWidth="1"/>
    <col min="6" max="6" width="10.5546875" customWidth="1"/>
    <col min="8" max="10" width="9.109375" style="252"/>
    <col min="11" max="17" width="9.109375" style="12"/>
    <col min="18" max="18" width="54" style="221" customWidth="1"/>
  </cols>
  <sheetData>
    <row r="1" spans="1:19" s="12" customFormat="1" ht="15.6" x14ac:dyDescent="0.3">
      <c r="A1" s="317" t="s">
        <v>978</v>
      </c>
      <c r="B1" s="317"/>
      <c r="C1" s="317"/>
      <c r="D1" s="317"/>
      <c r="E1" s="317"/>
      <c r="F1" s="317"/>
      <c r="H1" s="252"/>
      <c r="I1" s="252"/>
      <c r="J1" s="252"/>
      <c r="R1" s="31"/>
    </row>
    <row r="2" spans="1:19" s="12" customFormat="1" ht="36.75" customHeight="1" thickBot="1" x14ac:dyDescent="0.35">
      <c r="A2" s="345" t="s">
        <v>1212</v>
      </c>
      <c r="B2" s="317"/>
      <c r="C2" s="317"/>
      <c r="D2" s="317"/>
      <c r="E2" s="317"/>
      <c r="F2" s="317"/>
      <c r="H2" s="252"/>
      <c r="I2" s="252"/>
      <c r="J2" s="252"/>
      <c r="R2" s="31"/>
      <c r="S2" s="80"/>
    </row>
    <row r="3" spans="1:19" ht="15" thickBot="1" x14ac:dyDescent="0.35">
      <c r="A3" s="37" t="s">
        <v>3</v>
      </c>
      <c r="B3" s="37" t="s">
        <v>4</v>
      </c>
      <c r="C3" s="38" t="s">
        <v>5</v>
      </c>
      <c r="D3" s="38" t="s">
        <v>6</v>
      </c>
      <c r="E3" s="38" t="s">
        <v>7</v>
      </c>
      <c r="F3" s="243" t="s">
        <v>8</v>
      </c>
      <c r="H3" s="267"/>
      <c r="I3" s="267"/>
      <c r="J3" s="267"/>
      <c r="K3" s="268"/>
      <c r="L3" s="268"/>
      <c r="M3" s="268"/>
      <c r="N3" s="268"/>
      <c r="O3" s="98"/>
      <c r="P3" s="161"/>
      <c r="Q3" s="280"/>
    </row>
    <row r="4" spans="1:19" ht="15" thickBot="1" x14ac:dyDescent="0.35">
      <c r="A4" s="340" t="s">
        <v>397</v>
      </c>
      <c r="B4" s="340"/>
      <c r="C4" s="340"/>
      <c r="D4" s="340"/>
      <c r="E4" s="340"/>
      <c r="F4" s="340"/>
      <c r="H4" s="267"/>
      <c r="I4" s="267"/>
      <c r="J4" s="267"/>
      <c r="K4" s="268"/>
      <c r="L4" s="268"/>
      <c r="M4" s="268"/>
      <c r="N4" s="268"/>
      <c r="O4" s="98"/>
      <c r="P4" s="161"/>
      <c r="Q4" s="280"/>
    </row>
    <row r="5" spans="1:19" ht="15" thickBot="1" x14ac:dyDescent="0.35">
      <c r="A5" s="346" t="s">
        <v>1169</v>
      </c>
      <c r="B5" s="346"/>
      <c r="C5" s="346"/>
      <c r="D5" s="346"/>
      <c r="E5" s="346"/>
      <c r="F5" s="346"/>
      <c r="H5" s="188"/>
      <c r="I5" s="188"/>
      <c r="J5" s="188"/>
      <c r="K5" s="188"/>
      <c r="L5" s="188"/>
      <c r="M5" s="188"/>
      <c r="N5" s="188"/>
      <c r="O5" s="188"/>
      <c r="P5" s="188"/>
      <c r="Q5" s="187"/>
    </row>
    <row r="6" spans="1:19" ht="15" thickBot="1" x14ac:dyDescent="0.35">
      <c r="A6" s="42" t="s">
        <v>399</v>
      </c>
      <c r="B6" s="46" t="s">
        <v>990</v>
      </c>
      <c r="C6" s="44" t="s">
        <v>991</v>
      </c>
      <c r="D6" s="44">
        <v>4</v>
      </c>
      <c r="E6" s="79"/>
      <c r="F6" s="181" t="s">
        <v>14</v>
      </c>
      <c r="H6" s="267"/>
      <c r="I6" s="278"/>
      <c r="J6" s="278"/>
      <c r="K6" s="268"/>
      <c r="L6" s="268"/>
      <c r="M6" s="268"/>
      <c r="N6" s="268"/>
      <c r="O6" s="98"/>
      <c r="P6" s="161"/>
      <c r="Q6" s="280"/>
      <c r="R6"/>
    </row>
    <row r="7" spans="1:19" ht="15" thickBot="1" x14ac:dyDescent="0.35">
      <c r="A7" s="42" t="s">
        <v>401</v>
      </c>
      <c r="B7" s="46" t="s">
        <v>992</v>
      </c>
      <c r="C7" s="44" t="s">
        <v>991</v>
      </c>
      <c r="D7" s="44">
        <v>14</v>
      </c>
      <c r="E7" s="79"/>
      <c r="F7" s="181" t="s">
        <v>14</v>
      </c>
      <c r="H7" s="267"/>
      <c r="I7" s="267"/>
      <c r="J7" s="267"/>
      <c r="K7" s="268"/>
      <c r="L7" s="268"/>
      <c r="M7" s="268"/>
      <c r="N7" s="268"/>
      <c r="O7" s="98"/>
      <c r="P7" s="161"/>
      <c r="Q7" s="280"/>
    </row>
    <row r="8" spans="1:19" ht="15" thickBot="1" x14ac:dyDescent="0.35">
      <c r="A8" s="341" t="s">
        <v>995</v>
      </c>
      <c r="B8" s="341"/>
      <c r="C8" s="341"/>
      <c r="D8" s="341"/>
      <c r="E8" s="341"/>
      <c r="F8" s="181" t="s">
        <v>14</v>
      </c>
      <c r="H8" s="267"/>
      <c r="I8" s="267"/>
      <c r="J8" s="267"/>
      <c r="K8" s="268"/>
      <c r="L8" s="268"/>
      <c r="M8" s="268"/>
      <c r="N8" s="268"/>
      <c r="O8" s="98"/>
      <c r="P8" s="161"/>
      <c r="Q8" s="280"/>
    </row>
    <row r="9" spans="1:19" ht="15" thickBot="1" x14ac:dyDescent="0.35">
      <c r="A9" s="334"/>
      <c r="B9" s="335"/>
      <c r="C9" s="335"/>
      <c r="D9" s="335"/>
      <c r="E9" s="335"/>
      <c r="F9" s="336"/>
      <c r="H9" s="267"/>
      <c r="I9" s="267"/>
      <c r="J9" s="267"/>
      <c r="K9" s="268"/>
      <c r="L9" s="268"/>
      <c r="M9" s="268"/>
      <c r="N9" s="268"/>
      <c r="O9" s="98"/>
      <c r="P9" s="161"/>
      <c r="Q9" s="280"/>
    </row>
    <row r="10" spans="1:19" ht="15" thickBot="1" x14ac:dyDescent="0.35">
      <c r="A10" s="37" t="s">
        <v>3</v>
      </c>
      <c r="B10" s="37" t="s">
        <v>4</v>
      </c>
      <c r="C10" s="38" t="s">
        <v>5</v>
      </c>
      <c r="D10" s="38" t="s">
        <v>6</v>
      </c>
      <c r="E10" s="38" t="s">
        <v>7</v>
      </c>
      <c r="F10" s="243" t="s">
        <v>8</v>
      </c>
      <c r="H10" s="267"/>
      <c r="I10" s="267"/>
      <c r="J10" s="267"/>
      <c r="K10" s="268"/>
      <c r="L10" s="268"/>
      <c r="M10" s="268"/>
      <c r="N10" s="268"/>
      <c r="O10" s="98"/>
      <c r="P10" s="161"/>
      <c r="Q10" s="280"/>
    </row>
    <row r="11" spans="1:19" ht="15" thickBot="1" x14ac:dyDescent="0.35">
      <c r="A11" s="340" t="s">
        <v>283</v>
      </c>
      <c r="B11" s="340"/>
      <c r="C11" s="340"/>
      <c r="D11" s="340"/>
      <c r="E11" s="340"/>
      <c r="F11" s="340"/>
      <c r="H11" s="267"/>
      <c r="I11" s="267"/>
      <c r="J11" s="267"/>
      <c r="K11" s="268"/>
      <c r="L11" s="268"/>
      <c r="M11" s="268"/>
      <c r="N11" s="268"/>
      <c r="O11" s="98"/>
      <c r="P11" s="161"/>
      <c r="Q11" s="280"/>
    </row>
    <row r="12" spans="1:19" ht="15" thickBot="1" x14ac:dyDescent="0.35">
      <c r="A12" s="346" t="s">
        <v>284</v>
      </c>
      <c r="B12" s="346"/>
      <c r="C12" s="346"/>
      <c r="D12" s="346"/>
      <c r="E12" s="346"/>
      <c r="F12" s="346"/>
      <c r="H12" s="267"/>
      <c r="I12" s="267"/>
      <c r="J12" s="267"/>
      <c r="K12" s="268"/>
      <c r="L12" s="268"/>
      <c r="M12" s="268"/>
      <c r="N12" s="268"/>
      <c r="O12" s="98"/>
      <c r="P12" s="161"/>
      <c r="Q12" s="280"/>
    </row>
    <row r="13" spans="1:19" ht="15" thickBot="1" x14ac:dyDescent="0.35">
      <c r="A13" s="134" t="s">
        <v>996</v>
      </c>
      <c r="B13" s="30" t="s">
        <v>1171</v>
      </c>
      <c r="C13" s="44" t="s">
        <v>286</v>
      </c>
      <c r="D13" s="44">
        <v>120</v>
      </c>
      <c r="E13" s="79"/>
      <c r="F13" s="181" t="s">
        <v>14</v>
      </c>
      <c r="H13" s="266"/>
      <c r="I13" s="267"/>
      <c r="J13" s="267"/>
      <c r="K13" s="268"/>
      <c r="L13" s="268"/>
      <c r="M13" s="268"/>
      <c r="N13" s="268"/>
      <c r="O13" s="98"/>
      <c r="P13" s="161"/>
      <c r="Q13" s="280"/>
    </row>
    <row r="14" spans="1:19" ht="15" thickBot="1" x14ac:dyDescent="0.35">
      <c r="A14" s="134" t="s">
        <v>998</v>
      </c>
      <c r="B14" s="30" t="s">
        <v>1213</v>
      </c>
      <c r="C14" s="44" t="s">
        <v>286</v>
      </c>
      <c r="D14" s="44">
        <v>120</v>
      </c>
      <c r="E14" s="79"/>
      <c r="F14" s="181" t="s">
        <v>14</v>
      </c>
      <c r="H14" s="273"/>
      <c r="I14" s="267"/>
      <c r="J14" s="267"/>
      <c r="K14" s="268"/>
      <c r="L14" s="268"/>
      <c r="M14" s="268"/>
      <c r="N14" s="268"/>
      <c r="O14" s="98"/>
      <c r="P14" s="161"/>
      <c r="Q14" s="280"/>
    </row>
    <row r="15" spans="1:19" ht="15" thickBot="1" x14ac:dyDescent="0.35">
      <c r="A15" s="341" t="s">
        <v>312</v>
      </c>
      <c r="B15" s="341"/>
      <c r="C15" s="341"/>
      <c r="D15" s="341"/>
      <c r="E15" s="341"/>
      <c r="F15" s="341"/>
      <c r="H15" s="267"/>
      <c r="I15" s="267"/>
      <c r="J15" s="267"/>
      <c r="K15" s="268"/>
      <c r="L15" s="268"/>
      <c r="M15" s="268"/>
      <c r="N15" s="268"/>
      <c r="O15" s="98"/>
      <c r="P15" s="161"/>
      <c r="Q15" s="280"/>
    </row>
    <row r="16" spans="1:19" ht="15" thickBot="1" x14ac:dyDescent="0.35">
      <c r="A16" s="134" t="s">
        <v>1000</v>
      </c>
      <c r="B16" s="30" t="s">
        <v>1214</v>
      </c>
      <c r="C16" s="44" t="s">
        <v>286</v>
      </c>
      <c r="D16" s="44">
        <v>120</v>
      </c>
      <c r="E16" s="79"/>
      <c r="F16" s="181" t="s">
        <v>14</v>
      </c>
      <c r="H16" s="273"/>
      <c r="I16" s="267"/>
      <c r="J16" s="267"/>
      <c r="K16" s="268"/>
      <c r="L16" s="268"/>
      <c r="M16" s="268"/>
      <c r="N16" s="268"/>
      <c r="O16" s="98"/>
      <c r="P16" s="161"/>
      <c r="Q16" s="280"/>
    </row>
    <row r="17" spans="1:18" ht="15" thickBot="1" x14ac:dyDescent="0.35">
      <c r="A17" s="134" t="s">
        <v>1002</v>
      </c>
      <c r="B17" s="30" t="s">
        <v>1215</v>
      </c>
      <c r="C17" s="44" t="s">
        <v>286</v>
      </c>
      <c r="D17" s="44">
        <v>120</v>
      </c>
      <c r="E17" s="79"/>
      <c r="F17" s="181" t="s">
        <v>14</v>
      </c>
      <c r="H17" s="266"/>
      <c r="I17" s="267"/>
      <c r="J17" s="267"/>
      <c r="K17" s="268"/>
      <c r="L17" s="268"/>
      <c r="M17" s="268"/>
      <c r="N17" s="268"/>
      <c r="O17" s="98"/>
      <c r="P17" s="161"/>
      <c r="Q17" s="280"/>
    </row>
    <row r="18" spans="1:18" ht="15" thickBot="1" x14ac:dyDescent="0.35">
      <c r="A18" s="340" t="s">
        <v>317</v>
      </c>
      <c r="B18" s="340"/>
      <c r="C18" s="340"/>
      <c r="D18" s="340"/>
      <c r="E18" s="340"/>
      <c r="F18" s="340"/>
      <c r="H18" s="267"/>
      <c r="I18" s="267"/>
      <c r="J18" s="267"/>
      <c r="K18" s="268"/>
      <c r="L18" s="268"/>
      <c r="M18" s="268"/>
      <c r="N18" s="268"/>
      <c r="O18" s="98"/>
      <c r="P18" s="161"/>
      <c r="Q18" s="280"/>
    </row>
    <row r="19" spans="1:18" ht="15" thickBot="1" x14ac:dyDescent="0.35">
      <c r="A19" s="134" t="s">
        <v>1004</v>
      </c>
      <c r="B19" s="30" t="s">
        <v>1216</v>
      </c>
      <c r="C19" s="44" t="s">
        <v>286</v>
      </c>
      <c r="D19" s="44">
        <v>1735</v>
      </c>
      <c r="E19" s="79"/>
      <c r="F19" s="181" t="s">
        <v>14</v>
      </c>
      <c r="H19" s="266"/>
      <c r="I19" s="267"/>
      <c r="J19" s="267"/>
      <c r="K19" s="268"/>
      <c r="L19" s="268"/>
      <c r="M19" s="268"/>
      <c r="N19" s="268"/>
      <c r="O19" s="98"/>
      <c r="P19" s="161"/>
      <c r="Q19" s="280"/>
    </row>
    <row r="20" spans="1:18" ht="15" thickBot="1" x14ac:dyDescent="0.35">
      <c r="A20" s="134" t="s">
        <v>1006</v>
      </c>
      <c r="B20" s="30" t="s">
        <v>1217</v>
      </c>
      <c r="C20" s="44" t="s">
        <v>286</v>
      </c>
      <c r="D20" s="44">
        <v>240</v>
      </c>
      <c r="E20" s="79"/>
      <c r="F20" s="181" t="s">
        <v>14</v>
      </c>
      <c r="H20" s="266"/>
      <c r="I20" s="267"/>
      <c r="J20" s="267"/>
      <c r="K20" s="268"/>
      <c r="L20" s="268"/>
      <c r="M20" s="268"/>
      <c r="N20" s="268"/>
      <c r="O20" s="98"/>
      <c r="P20" s="161"/>
      <c r="Q20" s="280"/>
    </row>
    <row r="21" spans="1:18" ht="15" thickBot="1" x14ac:dyDescent="0.35">
      <c r="A21" s="341" t="s">
        <v>1008</v>
      </c>
      <c r="B21" s="341"/>
      <c r="C21" s="341"/>
      <c r="D21" s="341"/>
      <c r="E21" s="341"/>
      <c r="F21" s="341"/>
      <c r="H21" s="267"/>
      <c r="I21" s="267"/>
      <c r="J21" s="267"/>
      <c r="K21" s="268"/>
      <c r="L21" s="268"/>
      <c r="M21" s="268"/>
      <c r="N21" s="268"/>
      <c r="O21" s="98"/>
      <c r="P21" s="161"/>
      <c r="Q21" s="280"/>
    </row>
    <row r="22" spans="1:18" ht="15" thickBot="1" x14ac:dyDescent="0.35">
      <c r="A22" s="134" t="s">
        <v>1009</v>
      </c>
      <c r="B22" s="30" t="s">
        <v>1218</v>
      </c>
      <c r="C22" s="44" t="s">
        <v>286</v>
      </c>
      <c r="D22" s="44">
        <v>1735</v>
      </c>
      <c r="E22" s="79"/>
      <c r="F22" s="181" t="s">
        <v>14</v>
      </c>
      <c r="H22" s="266"/>
      <c r="I22" s="267"/>
      <c r="J22" s="267"/>
      <c r="K22" s="268"/>
      <c r="L22" s="268"/>
      <c r="M22" s="268"/>
      <c r="N22" s="268"/>
      <c r="O22" s="98"/>
      <c r="P22" s="161"/>
      <c r="Q22" s="280"/>
    </row>
    <row r="23" spans="1:18" ht="15" thickBot="1" x14ac:dyDescent="0.35">
      <c r="A23" s="42" t="s">
        <v>1176</v>
      </c>
      <c r="B23" s="30" t="s">
        <v>1219</v>
      </c>
      <c r="C23" s="44" t="s">
        <v>286</v>
      </c>
      <c r="D23" s="44">
        <v>240</v>
      </c>
      <c r="E23" s="79"/>
      <c r="F23" s="181" t="s">
        <v>14</v>
      </c>
      <c r="H23" s="266"/>
      <c r="I23" s="267"/>
      <c r="J23" s="267"/>
      <c r="K23" s="268"/>
      <c r="L23" s="268"/>
      <c r="M23" s="268"/>
      <c r="N23" s="268"/>
      <c r="O23" s="98"/>
      <c r="P23" s="161"/>
      <c r="Q23" s="280"/>
    </row>
    <row r="24" spans="1:18" ht="15" thickBot="1" x14ac:dyDescent="0.35">
      <c r="A24" s="341" t="s">
        <v>1011</v>
      </c>
      <c r="B24" s="341"/>
      <c r="C24" s="341"/>
      <c r="D24" s="341"/>
      <c r="E24" s="341"/>
      <c r="F24" s="181" t="s">
        <v>14</v>
      </c>
      <c r="H24" s="267"/>
      <c r="I24" s="267"/>
      <c r="J24" s="267"/>
      <c r="K24" s="268"/>
      <c r="L24" s="268"/>
      <c r="M24" s="268"/>
      <c r="N24" s="268"/>
      <c r="O24" s="98"/>
      <c r="P24" s="161"/>
      <c r="Q24" s="280"/>
    </row>
    <row r="25" spans="1:18" ht="15" thickBot="1" x14ac:dyDescent="0.35">
      <c r="A25" s="334"/>
      <c r="B25" s="335"/>
      <c r="C25" s="335"/>
      <c r="D25" s="335"/>
      <c r="E25" s="335"/>
      <c r="F25" s="336"/>
      <c r="H25" s="267"/>
      <c r="I25" s="267"/>
      <c r="J25" s="267"/>
      <c r="K25" s="268"/>
      <c r="L25" s="268"/>
      <c r="M25" s="268"/>
      <c r="N25" s="268"/>
      <c r="O25" s="98"/>
      <c r="P25" s="161"/>
      <c r="Q25" s="280"/>
    </row>
    <row r="26" spans="1:18" ht="15" thickBot="1" x14ac:dyDescent="0.35">
      <c r="A26" s="37" t="s">
        <v>3</v>
      </c>
      <c r="B26" s="37" t="s">
        <v>4</v>
      </c>
      <c r="C26" s="38" t="s">
        <v>5</v>
      </c>
      <c r="D26" s="38" t="s">
        <v>6</v>
      </c>
      <c r="E26" s="38" t="s">
        <v>7</v>
      </c>
      <c r="F26" s="243" t="s">
        <v>8</v>
      </c>
      <c r="H26" s="267"/>
      <c r="I26" s="267"/>
      <c r="J26" s="267"/>
      <c r="K26" s="268"/>
      <c r="L26" s="268"/>
      <c r="M26" s="268"/>
      <c r="N26" s="268"/>
      <c r="O26" s="98"/>
      <c r="P26" s="161"/>
      <c r="Q26" s="280"/>
    </row>
    <row r="27" spans="1:18" ht="15" thickBot="1" x14ac:dyDescent="0.35">
      <c r="A27" s="341" t="s">
        <v>718</v>
      </c>
      <c r="B27" s="341"/>
      <c r="C27" s="341"/>
      <c r="D27" s="341"/>
      <c r="E27" s="341"/>
      <c r="F27" s="341"/>
      <c r="H27" s="267"/>
      <c r="I27" s="267"/>
      <c r="J27" s="267"/>
      <c r="K27" s="268"/>
      <c r="L27" s="268"/>
      <c r="M27" s="268"/>
      <c r="N27" s="268"/>
      <c r="O27" s="98"/>
      <c r="P27" s="161"/>
      <c r="Q27" s="280"/>
    </row>
    <row r="28" spans="1:18" ht="15" thickBot="1" x14ac:dyDescent="0.35">
      <c r="A28" s="316" t="s">
        <v>756</v>
      </c>
      <c r="B28" s="316"/>
      <c r="C28" s="316"/>
      <c r="D28" s="316"/>
      <c r="E28" s="316"/>
      <c r="F28" s="316"/>
      <c r="H28" s="267"/>
      <c r="I28" s="267"/>
      <c r="J28" s="267"/>
      <c r="K28" s="268"/>
      <c r="L28" s="268"/>
      <c r="M28" s="268"/>
      <c r="N28" s="268"/>
      <c r="O28" s="98"/>
      <c r="P28" s="161"/>
      <c r="Q28" s="280"/>
    </row>
    <row r="29" spans="1:18" ht="41.4" thickBot="1" x14ac:dyDescent="0.35">
      <c r="A29" s="39" t="s">
        <v>720</v>
      </c>
      <c r="B29" s="131" t="s">
        <v>1220</v>
      </c>
      <c r="C29" s="35" t="s">
        <v>759</v>
      </c>
      <c r="D29" s="35">
        <v>91</v>
      </c>
      <c r="E29" s="51"/>
      <c r="F29" s="181" t="s">
        <v>14</v>
      </c>
      <c r="G29" s="249"/>
      <c r="H29" s="222"/>
      <c r="I29" s="210"/>
      <c r="J29" s="210"/>
      <c r="K29" s="191"/>
      <c r="L29" s="191"/>
      <c r="M29" s="268"/>
      <c r="N29" s="191"/>
      <c r="O29" s="162"/>
      <c r="P29" s="163"/>
      <c r="Q29" s="194"/>
      <c r="R29" s="31"/>
    </row>
    <row r="30" spans="1:18" ht="15" thickBot="1" x14ac:dyDescent="0.35">
      <c r="A30" s="341" t="s">
        <v>1023</v>
      </c>
      <c r="B30" s="341"/>
      <c r="C30" s="341"/>
      <c r="D30" s="341"/>
      <c r="E30" s="341"/>
      <c r="F30" s="181" t="s">
        <v>14</v>
      </c>
      <c r="H30" s="267"/>
      <c r="I30" s="267"/>
      <c r="J30" s="267"/>
      <c r="K30" s="268"/>
      <c r="L30" s="268"/>
      <c r="M30" s="268"/>
      <c r="N30" s="268"/>
      <c r="O30" s="98"/>
      <c r="P30" s="161"/>
      <c r="Q30" s="280"/>
    </row>
    <row r="31" spans="1:18" ht="15" thickBot="1" x14ac:dyDescent="0.35">
      <c r="A31" s="331"/>
      <c r="B31" s="332"/>
      <c r="C31" s="332"/>
      <c r="D31" s="332"/>
      <c r="E31" s="332"/>
      <c r="F31" s="333"/>
      <c r="H31" s="267"/>
      <c r="I31" s="267"/>
      <c r="J31" s="267"/>
      <c r="K31" s="268"/>
      <c r="L31" s="268"/>
      <c r="M31" s="268"/>
      <c r="N31" s="268"/>
      <c r="O31" s="98"/>
      <c r="P31" s="161"/>
      <c r="Q31" s="280"/>
    </row>
    <row r="32" spans="1:18" ht="15" thickBot="1" x14ac:dyDescent="0.35">
      <c r="A32" s="37" t="s">
        <v>3</v>
      </c>
      <c r="B32" s="37" t="s">
        <v>4</v>
      </c>
      <c r="C32" s="38" t="s">
        <v>5</v>
      </c>
      <c r="D32" s="38" t="s">
        <v>6</v>
      </c>
      <c r="E32" s="38" t="s">
        <v>7</v>
      </c>
      <c r="F32" s="243" t="s">
        <v>8</v>
      </c>
      <c r="H32" s="267"/>
      <c r="I32" s="267"/>
      <c r="J32" s="267"/>
      <c r="K32" s="268"/>
      <c r="L32" s="268"/>
      <c r="M32" s="268"/>
      <c r="N32" s="268"/>
      <c r="O32" s="98"/>
      <c r="P32" s="161"/>
      <c r="Q32" s="280"/>
    </row>
    <row r="33" spans="1:17" ht="15" thickBot="1" x14ac:dyDescent="0.35">
      <c r="A33" s="341" t="s">
        <v>932</v>
      </c>
      <c r="B33" s="341"/>
      <c r="C33" s="341"/>
      <c r="D33" s="341"/>
      <c r="E33" s="341"/>
      <c r="F33" s="341"/>
      <c r="H33" s="267"/>
      <c r="I33" s="267"/>
      <c r="J33" s="267"/>
      <c r="K33" s="268"/>
      <c r="L33" s="268"/>
      <c r="M33" s="268"/>
      <c r="N33" s="268"/>
      <c r="O33" s="98"/>
      <c r="P33" s="161"/>
      <c r="Q33" s="280"/>
    </row>
    <row r="34" spans="1:17" ht="15" thickBot="1" x14ac:dyDescent="0.35">
      <c r="A34" s="316" t="s">
        <v>933</v>
      </c>
      <c r="B34" s="316"/>
      <c r="C34" s="316"/>
      <c r="D34" s="316"/>
      <c r="E34" s="316"/>
      <c r="F34" s="316"/>
      <c r="H34" s="267"/>
      <c r="I34" s="267"/>
      <c r="J34" s="267"/>
      <c r="K34" s="268"/>
      <c r="L34" s="268"/>
      <c r="M34" s="268"/>
      <c r="N34" s="268"/>
      <c r="O34" s="98"/>
      <c r="P34" s="161"/>
      <c r="Q34" s="280"/>
    </row>
    <row r="35" spans="1:17" ht="28.2" customHeight="1" thickBot="1" x14ac:dyDescent="0.35">
      <c r="A35" s="134" t="s">
        <v>1024</v>
      </c>
      <c r="B35" s="30" t="s">
        <v>1221</v>
      </c>
      <c r="C35" s="44" t="s">
        <v>1026</v>
      </c>
      <c r="D35" s="44">
        <v>3</v>
      </c>
      <c r="E35" s="41"/>
      <c r="F35" s="181" t="s">
        <v>14</v>
      </c>
      <c r="H35" s="267"/>
      <c r="I35" s="267"/>
      <c r="J35" s="267"/>
      <c r="K35" s="268"/>
      <c r="L35" s="268"/>
      <c r="M35" s="268"/>
      <c r="N35" s="268"/>
      <c r="O35" s="98"/>
      <c r="P35" s="161"/>
      <c r="Q35" s="280"/>
    </row>
    <row r="36" spans="1:17" ht="21" thickBot="1" x14ac:dyDescent="0.35">
      <c r="A36" s="134" t="s">
        <v>1027</v>
      </c>
      <c r="B36" s="46" t="s">
        <v>1028</v>
      </c>
      <c r="C36" s="44" t="s">
        <v>1026</v>
      </c>
      <c r="D36" s="44">
        <v>1</v>
      </c>
      <c r="E36" s="52"/>
      <c r="F36" s="181" t="s">
        <v>14</v>
      </c>
      <c r="H36" s="267"/>
      <c r="I36" s="267"/>
      <c r="J36" s="267"/>
      <c r="K36" s="268"/>
      <c r="L36" s="268"/>
      <c r="M36" s="268"/>
      <c r="N36" s="268"/>
      <c r="O36" s="98"/>
      <c r="P36" s="161"/>
      <c r="Q36" s="280"/>
    </row>
    <row r="37" spans="1:17" ht="21" thickBot="1" x14ac:dyDescent="0.35">
      <c r="A37" s="134" t="s">
        <v>1222</v>
      </c>
      <c r="B37" s="46" t="s">
        <v>1223</v>
      </c>
      <c r="C37" s="44" t="s">
        <v>1026</v>
      </c>
      <c r="D37" s="44">
        <v>1</v>
      </c>
      <c r="E37" s="52"/>
      <c r="F37" s="181" t="s">
        <v>14</v>
      </c>
      <c r="H37" s="267"/>
      <c r="I37" s="267"/>
      <c r="J37" s="267"/>
      <c r="K37" s="268"/>
      <c r="L37" s="268"/>
      <c r="M37" s="268"/>
      <c r="N37" s="268"/>
      <c r="O37" s="98"/>
      <c r="P37" s="161"/>
      <c r="Q37" s="280"/>
    </row>
    <row r="38" spans="1:17" ht="15" thickBot="1" x14ac:dyDescent="0.35">
      <c r="A38" s="341" t="s">
        <v>1029</v>
      </c>
      <c r="B38" s="341"/>
      <c r="C38" s="341"/>
      <c r="D38" s="341"/>
      <c r="E38" s="341"/>
      <c r="F38" s="181" t="s">
        <v>14</v>
      </c>
      <c r="H38" s="267"/>
      <c r="I38" s="267"/>
      <c r="J38" s="267"/>
      <c r="K38" s="268"/>
      <c r="L38" s="268"/>
      <c r="M38" s="268"/>
      <c r="N38" s="268"/>
      <c r="O38" s="98"/>
      <c r="P38" s="161"/>
      <c r="Q38" s="280"/>
    </row>
    <row r="39" spans="1:17" ht="15" thickBot="1" x14ac:dyDescent="0.35">
      <c r="A39" s="334"/>
      <c r="B39" s="335"/>
      <c r="C39" s="335"/>
      <c r="D39" s="335"/>
      <c r="E39" s="335"/>
      <c r="F39" s="336"/>
      <c r="H39" s="267"/>
      <c r="I39" s="267"/>
      <c r="J39" s="267"/>
      <c r="K39" s="268"/>
      <c r="L39" s="268"/>
      <c r="M39" s="268"/>
      <c r="N39" s="268"/>
      <c r="O39" s="98"/>
      <c r="P39" s="161"/>
      <c r="Q39" s="280"/>
    </row>
    <row r="40" spans="1:17" ht="15" thickBot="1" x14ac:dyDescent="0.35">
      <c r="A40" s="37" t="s">
        <v>3</v>
      </c>
      <c r="B40" s="37" t="s">
        <v>4</v>
      </c>
      <c r="C40" s="38" t="s">
        <v>5</v>
      </c>
      <c r="D40" s="38" t="s">
        <v>6</v>
      </c>
      <c r="E40" s="38" t="s">
        <v>7</v>
      </c>
      <c r="F40" s="243" t="s">
        <v>8</v>
      </c>
      <c r="H40" s="267"/>
      <c r="I40" s="267"/>
      <c r="J40" s="267"/>
      <c r="K40" s="268"/>
      <c r="L40" s="268"/>
      <c r="M40" s="268"/>
      <c r="N40" s="268"/>
      <c r="O40" s="98"/>
      <c r="P40" s="161"/>
      <c r="Q40" s="280"/>
    </row>
    <row r="41" spans="1:17" ht="15" thickBot="1" x14ac:dyDescent="0.35">
      <c r="A41" s="341" t="s">
        <v>1075</v>
      </c>
      <c r="B41" s="341"/>
      <c r="C41" s="341"/>
      <c r="D41" s="341"/>
      <c r="E41" s="341"/>
      <c r="F41" s="341"/>
      <c r="H41" s="267"/>
      <c r="I41" s="267"/>
      <c r="J41" s="267"/>
      <c r="K41" s="268"/>
      <c r="L41" s="268"/>
      <c r="M41" s="268"/>
      <c r="N41" s="268"/>
      <c r="O41" s="98"/>
      <c r="P41" s="161"/>
      <c r="Q41" s="280"/>
    </row>
    <row r="42" spans="1:17" ht="15" thickBot="1" x14ac:dyDescent="0.35">
      <c r="A42" s="316" t="s">
        <v>1076</v>
      </c>
      <c r="B42" s="316"/>
      <c r="C42" s="316"/>
      <c r="D42" s="316"/>
      <c r="E42" s="316"/>
      <c r="F42" s="316"/>
      <c r="H42" s="267"/>
      <c r="I42" s="267"/>
      <c r="J42" s="267"/>
      <c r="K42" s="268"/>
      <c r="L42" s="268"/>
      <c r="M42" s="268"/>
      <c r="N42" s="268"/>
      <c r="O42" s="98"/>
      <c r="P42" s="161"/>
      <c r="Q42" s="280"/>
    </row>
    <row r="43" spans="1:17" ht="15" thickBot="1" x14ac:dyDescent="0.35">
      <c r="A43" s="39" t="s">
        <v>1077</v>
      </c>
      <c r="B43" s="30" t="s">
        <v>1224</v>
      </c>
      <c r="C43" s="44" t="s">
        <v>286</v>
      </c>
      <c r="D43" s="44">
        <v>13.5</v>
      </c>
      <c r="E43" s="79"/>
      <c r="F43" s="181" t="s">
        <v>14</v>
      </c>
      <c r="H43" s="267"/>
      <c r="I43" s="267"/>
      <c r="J43" s="267"/>
      <c r="K43" s="268"/>
      <c r="L43" s="268"/>
      <c r="M43" s="268"/>
      <c r="N43" s="268"/>
      <c r="O43" s="98"/>
      <c r="P43" s="161"/>
      <c r="Q43" s="280"/>
    </row>
    <row r="44" spans="1:17" ht="15" thickBot="1" x14ac:dyDescent="0.35">
      <c r="A44" s="39" t="s">
        <v>1079</v>
      </c>
      <c r="B44" s="30" t="s">
        <v>1225</v>
      </c>
      <c r="C44" s="44" t="s">
        <v>298</v>
      </c>
      <c r="D44" s="44">
        <v>11</v>
      </c>
      <c r="E44" s="79"/>
      <c r="F44" s="181" t="s">
        <v>14</v>
      </c>
      <c r="H44" s="267"/>
      <c r="I44" s="267"/>
      <c r="J44" s="267"/>
      <c r="K44" s="268"/>
      <c r="L44" s="268"/>
      <c r="M44" s="268"/>
      <c r="N44" s="268"/>
      <c r="O44" s="98"/>
      <c r="P44" s="161"/>
      <c r="Q44" s="280"/>
    </row>
    <row r="45" spans="1:17" ht="15" thickBot="1" x14ac:dyDescent="0.35">
      <c r="A45" s="341" t="s">
        <v>1126</v>
      </c>
      <c r="B45" s="341"/>
      <c r="C45" s="341"/>
      <c r="D45" s="341"/>
      <c r="E45" s="341"/>
      <c r="F45" s="181" t="s">
        <v>14</v>
      </c>
      <c r="H45" s="267"/>
      <c r="I45" s="267"/>
      <c r="J45" s="267"/>
      <c r="K45" s="268"/>
      <c r="L45" s="268"/>
      <c r="M45" s="268"/>
      <c r="N45" s="268"/>
      <c r="O45" s="98"/>
      <c r="P45" s="161"/>
      <c r="Q45" s="280"/>
    </row>
    <row r="46" spans="1:17" ht="15" thickBot="1" x14ac:dyDescent="0.35">
      <c r="A46" s="337"/>
      <c r="B46" s="338"/>
      <c r="C46" s="338"/>
      <c r="D46" s="338"/>
      <c r="E46" s="338"/>
      <c r="F46" s="339"/>
      <c r="H46" s="267"/>
      <c r="I46" s="267"/>
      <c r="J46" s="267"/>
      <c r="K46" s="268"/>
      <c r="L46" s="268"/>
      <c r="M46" s="268"/>
      <c r="N46" s="268"/>
      <c r="O46" s="98"/>
      <c r="P46" s="161"/>
      <c r="Q46" s="280"/>
    </row>
    <row r="47" spans="1:17" ht="15" thickBot="1" x14ac:dyDescent="0.35">
      <c r="A47" s="37" t="s">
        <v>3</v>
      </c>
      <c r="B47" s="37" t="s">
        <v>4</v>
      </c>
      <c r="C47" s="38" t="s">
        <v>5</v>
      </c>
      <c r="D47" s="38" t="s">
        <v>6</v>
      </c>
      <c r="E47" s="38" t="s">
        <v>7</v>
      </c>
      <c r="F47" s="243" t="s">
        <v>8</v>
      </c>
      <c r="H47" s="267"/>
      <c r="I47" s="267"/>
      <c r="J47" s="267"/>
      <c r="K47" s="268"/>
      <c r="L47" s="268"/>
      <c r="M47" s="268"/>
      <c r="N47" s="268"/>
      <c r="O47" s="98"/>
      <c r="P47" s="161"/>
      <c r="Q47" s="280"/>
    </row>
    <row r="48" spans="1:17" ht="15" thickBot="1" x14ac:dyDescent="0.35">
      <c r="A48" s="341" t="s">
        <v>1127</v>
      </c>
      <c r="B48" s="341"/>
      <c r="C48" s="341"/>
      <c r="D48" s="341"/>
      <c r="E48" s="341"/>
      <c r="F48" s="341"/>
      <c r="H48" s="267"/>
      <c r="I48" s="267"/>
      <c r="J48" s="267"/>
      <c r="K48" s="268"/>
      <c r="L48" s="268"/>
      <c r="M48" s="268"/>
      <c r="N48" s="268"/>
      <c r="O48" s="98"/>
      <c r="P48" s="161"/>
      <c r="Q48" s="280"/>
    </row>
    <row r="49" spans="1:18" ht="15" thickBot="1" x14ac:dyDescent="0.35">
      <c r="A49" s="316" t="s">
        <v>1128</v>
      </c>
      <c r="B49" s="316"/>
      <c r="C49" s="316"/>
      <c r="D49" s="316"/>
      <c r="E49" s="316"/>
      <c r="F49" s="316"/>
      <c r="H49" s="267"/>
      <c r="I49" s="267"/>
      <c r="J49" s="267"/>
      <c r="K49" s="268"/>
      <c r="L49" s="268"/>
      <c r="M49" s="268"/>
      <c r="N49" s="268"/>
      <c r="O49" s="98"/>
      <c r="P49" s="161"/>
      <c r="Q49" s="280"/>
    </row>
    <row r="50" spans="1:18" ht="25.2" customHeight="1" thickBot="1" x14ac:dyDescent="0.35">
      <c r="A50" s="49" t="s">
        <v>1129</v>
      </c>
      <c r="B50" s="30" t="s">
        <v>1136</v>
      </c>
      <c r="C50" s="44" t="s">
        <v>330</v>
      </c>
      <c r="D50" s="44">
        <v>213</v>
      </c>
      <c r="E50" s="79"/>
      <c r="F50" s="181" t="s">
        <v>14</v>
      </c>
      <c r="H50" s="267"/>
      <c r="I50" s="267"/>
      <c r="J50" s="267"/>
      <c r="K50" s="268"/>
      <c r="L50" s="268"/>
      <c r="M50" s="268"/>
      <c r="N50" s="268"/>
      <c r="O50" s="98"/>
      <c r="P50" s="161"/>
      <c r="Q50" s="280"/>
    </row>
    <row r="51" spans="1:18" ht="27.6" customHeight="1" thickBot="1" x14ac:dyDescent="0.35">
      <c r="A51" s="49" t="s">
        <v>1131</v>
      </c>
      <c r="B51" s="30" t="s">
        <v>1226</v>
      </c>
      <c r="C51" s="44" t="s">
        <v>330</v>
      </c>
      <c r="D51" s="44">
        <v>264</v>
      </c>
      <c r="E51" s="79"/>
      <c r="F51" s="181" t="s">
        <v>14</v>
      </c>
      <c r="H51" s="267"/>
      <c r="I51" s="267"/>
      <c r="J51" s="267"/>
      <c r="K51" s="268"/>
      <c r="L51" s="268"/>
      <c r="M51" s="268"/>
      <c r="N51" s="268"/>
      <c r="O51" s="98"/>
      <c r="P51" s="161"/>
      <c r="Q51" s="280"/>
    </row>
    <row r="52" spans="1:18" ht="27.6" customHeight="1" thickBot="1" x14ac:dyDescent="0.35">
      <c r="A52" s="49" t="s">
        <v>1133</v>
      </c>
      <c r="B52" s="30" t="s">
        <v>1227</v>
      </c>
      <c r="C52" s="44" t="s">
        <v>330</v>
      </c>
      <c r="D52" s="44">
        <v>82</v>
      </c>
      <c r="E52" s="79"/>
      <c r="F52" s="181" t="s">
        <v>14</v>
      </c>
      <c r="H52" s="267"/>
      <c r="I52" s="267"/>
      <c r="J52" s="267"/>
      <c r="K52" s="268"/>
      <c r="L52" s="268"/>
      <c r="M52" s="268"/>
      <c r="N52" s="268"/>
      <c r="O52" s="98"/>
      <c r="P52" s="161"/>
      <c r="Q52" s="280"/>
    </row>
    <row r="53" spans="1:18" ht="15" thickBot="1" x14ac:dyDescent="0.35">
      <c r="A53" s="341" t="s">
        <v>1137</v>
      </c>
      <c r="B53" s="341"/>
      <c r="C53" s="341"/>
      <c r="D53" s="341"/>
      <c r="E53" s="341"/>
      <c r="F53" s="341"/>
      <c r="H53" s="267"/>
      <c r="I53" s="267"/>
      <c r="J53" s="267"/>
      <c r="K53" s="268"/>
      <c r="L53" s="268"/>
      <c r="M53" s="268"/>
      <c r="N53" s="268"/>
      <c r="O53" s="98"/>
      <c r="P53" s="161"/>
      <c r="Q53" s="280"/>
    </row>
    <row r="54" spans="1:18" ht="27.9" customHeight="1" thickBot="1" x14ac:dyDescent="0.35">
      <c r="A54" s="49" t="s">
        <v>1135</v>
      </c>
      <c r="B54" s="30" t="s">
        <v>1139</v>
      </c>
      <c r="C54" s="44" t="s">
        <v>1022</v>
      </c>
      <c r="D54" s="44">
        <v>295</v>
      </c>
      <c r="E54" s="79"/>
      <c r="F54" s="181" t="s">
        <v>14</v>
      </c>
      <c r="H54" s="267"/>
      <c r="I54" s="267"/>
      <c r="J54" s="267"/>
      <c r="K54" s="268"/>
      <c r="L54" s="268"/>
      <c r="M54" s="268"/>
      <c r="N54" s="268"/>
      <c r="O54" s="98"/>
      <c r="P54" s="161"/>
      <c r="Q54" s="280"/>
    </row>
    <row r="55" spans="1:18" ht="15" thickBot="1" x14ac:dyDescent="0.35">
      <c r="A55" s="341" t="s">
        <v>1142</v>
      </c>
      <c r="B55" s="341"/>
      <c r="C55" s="341"/>
      <c r="D55" s="341"/>
      <c r="E55" s="341"/>
      <c r="F55" s="181" t="s">
        <v>14</v>
      </c>
      <c r="H55" s="267"/>
      <c r="I55" s="267"/>
      <c r="J55" s="267"/>
      <c r="K55" s="268"/>
      <c r="L55" s="268"/>
      <c r="M55" s="268"/>
      <c r="N55" s="268"/>
      <c r="O55" s="98"/>
      <c r="P55" s="161"/>
      <c r="Q55" s="280"/>
    </row>
    <row r="56" spans="1:18" ht="15" thickBot="1" x14ac:dyDescent="0.35">
      <c r="A56" s="331"/>
      <c r="B56" s="332"/>
      <c r="C56" s="332"/>
      <c r="D56" s="332"/>
      <c r="E56" s="332"/>
      <c r="F56" s="333"/>
      <c r="H56" s="267"/>
      <c r="I56" s="267"/>
      <c r="J56" s="267"/>
      <c r="K56" s="268"/>
      <c r="L56" s="268"/>
      <c r="M56" s="268"/>
      <c r="N56" s="268"/>
      <c r="O56" s="98"/>
      <c r="P56" s="161"/>
      <c r="Q56" s="280"/>
    </row>
    <row r="57" spans="1:18" ht="15" thickBot="1" x14ac:dyDescent="0.35">
      <c r="A57" s="37" t="s">
        <v>3</v>
      </c>
      <c r="B57" s="37" t="s">
        <v>4</v>
      </c>
      <c r="C57" s="38" t="s">
        <v>5</v>
      </c>
      <c r="D57" s="38" t="s">
        <v>6</v>
      </c>
      <c r="E57" s="38" t="s">
        <v>7</v>
      </c>
      <c r="F57" s="243" t="s">
        <v>8</v>
      </c>
      <c r="H57" s="267"/>
      <c r="I57" s="267"/>
      <c r="J57" s="267"/>
      <c r="K57" s="268"/>
      <c r="L57" s="268"/>
      <c r="M57" s="268"/>
      <c r="N57" s="268"/>
      <c r="O57" s="98"/>
      <c r="P57" s="161"/>
      <c r="Q57" s="280"/>
    </row>
    <row r="58" spans="1:18" ht="15" thickBot="1" x14ac:dyDescent="0.35">
      <c r="A58" s="341" t="s">
        <v>1143</v>
      </c>
      <c r="B58" s="341"/>
      <c r="C58" s="341"/>
      <c r="D58" s="341"/>
      <c r="E58" s="341"/>
      <c r="F58" s="341"/>
      <c r="H58" s="267"/>
      <c r="I58" s="267"/>
      <c r="J58" s="267"/>
      <c r="K58" s="268"/>
      <c r="L58" s="268"/>
      <c r="M58" s="268"/>
      <c r="N58" s="268"/>
      <c r="O58" s="98"/>
      <c r="P58" s="161"/>
      <c r="Q58" s="280"/>
    </row>
    <row r="59" spans="1:18" ht="15" thickBot="1" x14ac:dyDescent="0.35">
      <c r="A59" s="316" t="s">
        <v>1147</v>
      </c>
      <c r="B59" s="316"/>
      <c r="C59" s="316"/>
      <c r="D59" s="316"/>
      <c r="E59" s="316"/>
      <c r="F59" s="316"/>
      <c r="H59" s="267"/>
      <c r="I59" s="267"/>
      <c r="J59" s="267"/>
      <c r="K59" s="268"/>
      <c r="L59" s="268"/>
      <c r="M59" s="268"/>
      <c r="N59" s="268"/>
      <c r="O59" s="98"/>
      <c r="P59" s="161"/>
      <c r="Q59" s="280"/>
    </row>
    <row r="60" spans="1:18" ht="15" thickBot="1" x14ac:dyDescent="0.35">
      <c r="A60" s="49" t="s">
        <v>1145</v>
      </c>
      <c r="B60" s="30" t="s">
        <v>1228</v>
      </c>
      <c r="C60" s="44" t="s">
        <v>1022</v>
      </c>
      <c r="D60" s="44">
        <v>96</v>
      </c>
      <c r="E60" s="79"/>
      <c r="F60" s="181" t="s">
        <v>14</v>
      </c>
      <c r="H60" s="267"/>
      <c r="I60" s="267"/>
      <c r="J60" s="267"/>
      <c r="K60" s="268"/>
      <c r="L60" s="268"/>
      <c r="M60" s="268"/>
      <c r="N60" s="268"/>
      <c r="O60" s="98"/>
      <c r="P60" s="161"/>
      <c r="Q60" s="280"/>
      <c r="R60" s="166"/>
    </row>
    <row r="61" spans="1:18" ht="15" thickBot="1" x14ac:dyDescent="0.35">
      <c r="A61" s="49" t="s">
        <v>1148</v>
      </c>
      <c r="B61" s="30" t="s">
        <v>1229</v>
      </c>
      <c r="C61" s="44" t="s">
        <v>173</v>
      </c>
      <c r="D61" s="44">
        <v>330</v>
      </c>
      <c r="E61" s="41"/>
      <c r="F61" s="181" t="s">
        <v>14</v>
      </c>
      <c r="H61" s="267"/>
      <c r="I61" s="267"/>
      <c r="J61" s="267"/>
      <c r="K61" s="268"/>
      <c r="L61" s="268"/>
      <c r="M61" s="268"/>
      <c r="N61" s="268"/>
      <c r="O61" s="98"/>
      <c r="P61" s="161"/>
      <c r="Q61" s="280"/>
    </row>
    <row r="62" spans="1:18" ht="15" thickBot="1" x14ac:dyDescent="0.35">
      <c r="A62" s="49" t="s">
        <v>1150</v>
      </c>
      <c r="B62" s="30" t="s">
        <v>1230</v>
      </c>
      <c r="C62" s="44" t="s">
        <v>173</v>
      </c>
      <c r="D62" s="44">
        <v>330</v>
      </c>
      <c r="E62" s="79"/>
      <c r="F62" s="181" t="s">
        <v>14</v>
      </c>
      <c r="H62" s="268"/>
      <c r="I62" s="268"/>
      <c r="J62" s="268"/>
      <c r="K62" s="277"/>
      <c r="L62" s="268"/>
      <c r="M62" s="268"/>
      <c r="N62" s="268"/>
      <c r="O62" s="98"/>
      <c r="P62" s="161"/>
      <c r="Q62" s="280"/>
    </row>
    <row r="63" spans="1:18" ht="15" thickBot="1" x14ac:dyDescent="0.35">
      <c r="A63" s="49" t="s">
        <v>1153</v>
      </c>
      <c r="B63" s="30" t="s">
        <v>1231</v>
      </c>
      <c r="C63" s="44" t="s">
        <v>173</v>
      </c>
      <c r="D63" s="44">
        <v>128</v>
      </c>
      <c r="E63" s="79"/>
      <c r="F63" s="181" t="s">
        <v>14</v>
      </c>
      <c r="H63" s="267"/>
      <c r="I63" s="267"/>
      <c r="J63" s="267"/>
      <c r="K63" s="268"/>
      <c r="L63" s="268"/>
      <c r="M63" s="268"/>
      <c r="N63" s="268"/>
      <c r="O63" s="98"/>
      <c r="P63" s="161"/>
      <c r="Q63" s="280"/>
      <c r="R63"/>
    </row>
    <row r="64" spans="1:18" ht="15" thickBot="1" x14ac:dyDescent="0.35">
      <c r="A64" s="341" t="s">
        <v>1157</v>
      </c>
      <c r="B64" s="341"/>
      <c r="C64" s="341"/>
      <c r="D64" s="341"/>
      <c r="E64" s="341"/>
      <c r="F64" s="181" t="s">
        <v>14</v>
      </c>
      <c r="H64" s="267"/>
      <c r="I64" s="267"/>
      <c r="J64" s="267"/>
      <c r="K64" s="268"/>
      <c r="L64" s="268"/>
      <c r="M64" s="268"/>
      <c r="N64" s="268"/>
      <c r="O64" s="98"/>
      <c r="P64" s="161"/>
      <c r="Q64" s="280"/>
    </row>
    <row r="65" spans="1:18" ht="15" thickBot="1" x14ac:dyDescent="0.35">
      <c r="A65" s="331"/>
      <c r="B65" s="332"/>
      <c r="C65" s="332"/>
      <c r="D65" s="332"/>
      <c r="E65" s="332"/>
      <c r="F65" s="333"/>
      <c r="H65" s="267"/>
      <c r="I65" s="267"/>
      <c r="J65" s="267"/>
      <c r="K65" s="268"/>
      <c r="L65" s="268"/>
      <c r="M65" s="268"/>
      <c r="N65" s="268"/>
      <c r="O65" s="98"/>
      <c r="P65" s="161"/>
      <c r="Q65" s="280"/>
    </row>
    <row r="66" spans="1:18" ht="15" thickBot="1" x14ac:dyDescent="0.35">
      <c r="A66" s="37" t="s">
        <v>3</v>
      </c>
      <c r="B66" s="37" t="s">
        <v>4</v>
      </c>
      <c r="C66" s="38" t="s">
        <v>5</v>
      </c>
      <c r="D66" s="38" t="s">
        <v>6</v>
      </c>
      <c r="E66" s="38" t="s">
        <v>7</v>
      </c>
      <c r="F66" s="243" t="s">
        <v>8</v>
      </c>
      <c r="H66" s="267"/>
      <c r="I66" s="267"/>
      <c r="J66" s="267"/>
      <c r="K66" s="268"/>
      <c r="L66" s="268"/>
      <c r="M66" s="268"/>
      <c r="N66" s="268"/>
      <c r="O66" s="98"/>
      <c r="P66" s="161"/>
      <c r="Q66" s="280"/>
    </row>
    <row r="67" spans="1:18" ht="15" thickBot="1" x14ac:dyDescent="0.35">
      <c r="A67" s="341" t="s">
        <v>1232</v>
      </c>
      <c r="B67" s="341"/>
      <c r="C67" s="341"/>
      <c r="D67" s="341"/>
      <c r="E67" s="341"/>
      <c r="F67" s="341"/>
      <c r="H67" s="267"/>
      <c r="I67" s="267"/>
      <c r="J67" s="267"/>
      <c r="K67" s="268"/>
      <c r="L67" s="268"/>
      <c r="M67" s="268"/>
      <c r="N67" s="268"/>
      <c r="O67" s="98"/>
      <c r="P67" s="161"/>
      <c r="Q67" s="280"/>
    </row>
    <row r="68" spans="1:18" ht="15" thickBot="1" x14ac:dyDescent="0.35">
      <c r="A68" s="316" t="s">
        <v>1159</v>
      </c>
      <c r="B68" s="316"/>
      <c r="C68" s="316"/>
      <c r="D68" s="316"/>
      <c r="E68" s="316"/>
      <c r="F68" s="316"/>
      <c r="H68" s="267"/>
      <c r="I68" s="267"/>
      <c r="J68" s="267"/>
      <c r="K68" s="268"/>
      <c r="L68" s="268"/>
      <c r="M68" s="268"/>
      <c r="N68" s="268"/>
      <c r="O68" s="98"/>
      <c r="P68" s="161"/>
      <c r="Q68" s="280"/>
    </row>
    <row r="69" spans="1:18" ht="31.2" thickBot="1" x14ac:dyDescent="0.35">
      <c r="A69" s="49" t="s">
        <v>1160</v>
      </c>
      <c r="B69" s="27" t="s">
        <v>1233</v>
      </c>
      <c r="C69" s="40" t="s">
        <v>13</v>
      </c>
      <c r="D69" s="44">
        <v>1</v>
      </c>
      <c r="E69" s="99"/>
      <c r="F69" s="181" t="s">
        <v>14</v>
      </c>
      <c r="H69" s="266"/>
      <c r="I69" s="267"/>
      <c r="J69" s="267"/>
      <c r="K69" s="268"/>
      <c r="L69" s="268"/>
      <c r="M69" s="268"/>
      <c r="N69" s="268"/>
      <c r="O69" s="98"/>
      <c r="P69" s="161"/>
      <c r="Q69" s="280"/>
    </row>
    <row r="70" spans="1:18" ht="21" thickBot="1" x14ac:dyDescent="0.35">
      <c r="A70" s="49" t="s">
        <v>1162</v>
      </c>
      <c r="B70" s="30" t="s">
        <v>1234</v>
      </c>
      <c r="C70" s="44" t="s">
        <v>991</v>
      </c>
      <c r="D70" s="44">
        <v>1</v>
      </c>
      <c r="E70" s="79"/>
      <c r="F70" s="181" t="s">
        <v>14</v>
      </c>
      <c r="H70" s="267"/>
      <c r="I70" s="278"/>
      <c r="J70" s="278"/>
      <c r="K70" s="268"/>
      <c r="L70" s="268"/>
      <c r="M70" s="268"/>
      <c r="N70" s="268"/>
      <c r="O70" s="98"/>
      <c r="P70" s="161"/>
      <c r="Q70" s="280"/>
      <c r="R70"/>
    </row>
    <row r="71" spans="1:18" ht="38.4" customHeight="1" thickBot="1" x14ac:dyDescent="0.35">
      <c r="A71" s="49" t="s">
        <v>1235</v>
      </c>
      <c r="B71" s="30" t="s">
        <v>1236</v>
      </c>
      <c r="C71" s="44" t="s">
        <v>991</v>
      </c>
      <c r="D71" s="44">
        <v>1</v>
      </c>
      <c r="E71" s="79"/>
      <c r="F71" s="181" t="s">
        <v>14</v>
      </c>
      <c r="H71" s="266"/>
      <c r="I71" s="267"/>
      <c r="J71" s="267"/>
      <c r="K71" s="268"/>
      <c r="L71" s="268"/>
      <c r="M71" s="268"/>
      <c r="N71" s="268"/>
      <c r="O71" s="98"/>
      <c r="P71" s="161"/>
      <c r="Q71" s="280"/>
    </row>
    <row r="72" spans="1:18" ht="38.25" customHeight="1" thickBot="1" x14ac:dyDescent="0.35">
      <c r="A72" s="49" t="s">
        <v>1237</v>
      </c>
      <c r="B72" s="30" t="s">
        <v>1238</v>
      </c>
      <c r="C72" s="44" t="s">
        <v>991</v>
      </c>
      <c r="D72" s="44">
        <v>1</v>
      </c>
      <c r="E72" s="79"/>
      <c r="F72" s="181" t="s">
        <v>14</v>
      </c>
      <c r="H72" s="266"/>
      <c r="I72" s="267"/>
      <c r="J72" s="267"/>
      <c r="K72" s="268"/>
      <c r="L72" s="268"/>
      <c r="M72" s="268"/>
      <c r="N72" s="268"/>
      <c r="O72" s="98"/>
      <c r="P72" s="161"/>
      <c r="Q72" s="280"/>
    </row>
    <row r="73" spans="1:18" ht="15" thickBot="1" x14ac:dyDescent="0.35">
      <c r="A73" s="341" t="s">
        <v>1164</v>
      </c>
      <c r="B73" s="341"/>
      <c r="C73" s="341"/>
      <c r="D73" s="341"/>
      <c r="E73" s="341"/>
      <c r="F73" s="181" t="s">
        <v>14</v>
      </c>
    </row>
    <row r="74" spans="1:18" x14ac:dyDescent="0.3">
      <c r="E74" s="102"/>
    </row>
  </sheetData>
  <mergeCells count="37">
    <mergeCell ref="A64:E64"/>
    <mergeCell ref="A67:F67"/>
    <mergeCell ref="A68:F68"/>
    <mergeCell ref="A73:E73"/>
    <mergeCell ref="A48:F48"/>
    <mergeCell ref="A49:F49"/>
    <mergeCell ref="A53:F53"/>
    <mergeCell ref="A55:E55"/>
    <mergeCell ref="A58:F58"/>
    <mergeCell ref="A59:F59"/>
    <mergeCell ref="A38:E38"/>
    <mergeCell ref="A41:F41"/>
    <mergeCell ref="A42:F42"/>
    <mergeCell ref="A25:F25"/>
    <mergeCell ref="A31:F31"/>
    <mergeCell ref="A39:F39"/>
    <mergeCell ref="A27:F27"/>
    <mergeCell ref="A28:F28"/>
    <mergeCell ref="A30:E30"/>
    <mergeCell ref="A33:F33"/>
    <mergeCell ref="A34:F34"/>
    <mergeCell ref="A46:F46"/>
    <mergeCell ref="A56:F56"/>
    <mergeCell ref="A65:F65"/>
    <mergeCell ref="A1:F1"/>
    <mergeCell ref="A2:F2"/>
    <mergeCell ref="A21:F21"/>
    <mergeCell ref="A4:F4"/>
    <mergeCell ref="A5:F5"/>
    <mergeCell ref="A8:E8"/>
    <mergeCell ref="A11:F11"/>
    <mergeCell ref="A12:F12"/>
    <mergeCell ref="A15:F15"/>
    <mergeCell ref="A18:F18"/>
    <mergeCell ref="A9:F9"/>
    <mergeCell ref="A45:E45"/>
    <mergeCell ref="A24:E24"/>
  </mergeCells>
  <phoneticPr fontId="19" type="noConversion"/>
  <pageMargins left="0.70866141732283472" right="0.70866141732283472" top="0.74803149606299213" bottom="0.74803149606299213" header="0.31496062992125984" footer="0.31496062992125984"/>
  <pageSetup paperSize="9" scale="71"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rowBreaks count="1" manualBreakCount="1">
    <brk id="55" max="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E8B17-B136-4070-A4D9-A702F45262D7}">
  <sheetPr>
    <tabColor theme="7"/>
  </sheetPr>
  <dimension ref="A1:B13"/>
  <sheetViews>
    <sheetView view="pageBreakPreview" zoomScale="70" zoomScaleNormal="100" zoomScaleSheetLayoutView="70" workbookViewId="0">
      <selection activeCell="M17" sqref="M17"/>
    </sheetView>
  </sheetViews>
  <sheetFormatPr defaultColWidth="8.88671875" defaultRowHeight="14.4" x14ac:dyDescent="0.3"/>
  <cols>
    <col min="1" max="1" width="101.5546875" customWidth="1"/>
    <col min="2" max="2" width="17.88671875" customWidth="1"/>
  </cols>
  <sheetData>
    <row r="1" spans="1:2" ht="15.6" x14ac:dyDescent="0.3">
      <c r="A1" s="309" t="s">
        <v>978</v>
      </c>
      <c r="B1" s="310"/>
    </row>
    <row r="2" spans="1:2" ht="15.6" x14ac:dyDescent="0.3">
      <c r="A2" s="307" t="s">
        <v>1239</v>
      </c>
      <c r="B2" s="308"/>
    </row>
    <row r="3" spans="1:2" ht="16.2" thickBot="1" x14ac:dyDescent="0.35">
      <c r="A3" s="305" t="s">
        <v>135</v>
      </c>
      <c r="B3" s="306"/>
    </row>
    <row r="4" spans="1:2" ht="15" thickBot="1" x14ac:dyDescent="0.35">
      <c r="A4" s="29" t="s">
        <v>1240</v>
      </c>
      <c r="B4" s="34"/>
    </row>
    <row r="5" spans="1:2" x14ac:dyDescent="0.3">
      <c r="A5" s="68" t="s">
        <v>397</v>
      </c>
      <c r="B5" s="59" t="str">
        <f>'Structure B3'!F8</f>
        <v>€</v>
      </c>
    </row>
    <row r="6" spans="1:2" x14ac:dyDescent="0.3">
      <c r="A6" s="68" t="s">
        <v>283</v>
      </c>
      <c r="B6" s="59" t="str">
        <f>'Structure B3'!F24</f>
        <v>€</v>
      </c>
    </row>
    <row r="7" spans="1:2" x14ac:dyDescent="0.3">
      <c r="A7" s="68" t="s">
        <v>718</v>
      </c>
      <c r="B7" s="59" t="str">
        <f>'Structure B3'!F30</f>
        <v>€</v>
      </c>
    </row>
    <row r="8" spans="1:2" x14ac:dyDescent="0.3">
      <c r="A8" s="68" t="s">
        <v>932</v>
      </c>
      <c r="B8" s="59" t="str">
        <f>'Structure B3'!F38</f>
        <v>€</v>
      </c>
    </row>
    <row r="9" spans="1:2" x14ac:dyDescent="0.3">
      <c r="A9" s="68" t="s">
        <v>1075</v>
      </c>
      <c r="B9" s="59" t="str">
        <f>'Structure B3'!F45</f>
        <v>€</v>
      </c>
    </row>
    <row r="10" spans="1:2" x14ac:dyDescent="0.3">
      <c r="A10" s="68" t="s">
        <v>1127</v>
      </c>
      <c r="B10" s="59" t="str">
        <f>'Structure B3'!F55</f>
        <v>€</v>
      </c>
    </row>
    <row r="11" spans="1:2" x14ac:dyDescent="0.3">
      <c r="A11" s="68" t="s">
        <v>1143</v>
      </c>
      <c r="B11" s="59" t="str">
        <f>'Structure B3'!F64</f>
        <v>€</v>
      </c>
    </row>
    <row r="12" spans="1:2" ht="15" thickBot="1" x14ac:dyDescent="0.35">
      <c r="A12" s="68" t="s">
        <v>1158</v>
      </c>
      <c r="B12" s="59" t="str">
        <f>'Structure B3'!F73</f>
        <v>€</v>
      </c>
    </row>
    <row r="13" spans="1:2" ht="21" thickBot="1" x14ac:dyDescent="0.35">
      <c r="A13" s="47" t="s">
        <v>1241</v>
      </c>
      <c r="B13" s="57"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EC739-7459-4A64-B4D3-DD8F4453370F}">
  <sheetPr>
    <tabColor rgb="FF92D050"/>
  </sheetPr>
  <dimension ref="A1:S65"/>
  <sheetViews>
    <sheetView view="pageBreakPreview" zoomScale="70" zoomScaleNormal="100" zoomScaleSheetLayoutView="70" workbookViewId="0">
      <selection activeCell="N24" sqref="N24"/>
    </sheetView>
  </sheetViews>
  <sheetFormatPr defaultRowHeight="14.4" x14ac:dyDescent="0.3"/>
  <cols>
    <col min="1" max="1" width="12.5546875" customWidth="1"/>
    <col min="2" max="2" width="70.5546875" style="139" customWidth="1"/>
    <col min="6" max="6" width="13" customWidth="1"/>
    <col min="8" max="8" width="6.33203125" bestFit="1" customWidth="1"/>
    <col min="9" max="9" width="8.44140625" bestFit="1" customWidth="1"/>
    <col min="10" max="10" width="8.5546875" bestFit="1" customWidth="1"/>
    <col min="11" max="11" width="6.33203125" style="12" bestFit="1" customWidth="1"/>
    <col min="12" max="12" width="8.44140625" style="12" customWidth="1"/>
    <col min="13" max="13" width="9" style="12" customWidth="1"/>
    <col min="14" max="14" width="11.5546875" style="12" customWidth="1"/>
    <col min="15" max="15" width="6.88671875" style="12" customWidth="1"/>
    <col min="16" max="16" width="9.33203125" style="12" bestFit="1" customWidth="1"/>
    <col min="17" max="17" width="5.88671875" style="12" bestFit="1" customWidth="1"/>
    <col min="18" max="18" width="46.6640625" style="31" customWidth="1"/>
    <col min="19" max="19" width="37.44140625" style="12" bestFit="1" customWidth="1"/>
    <col min="20" max="20" width="5.5546875" bestFit="1" customWidth="1"/>
  </cols>
  <sheetData>
    <row r="1" spans="1:19" s="12" customFormat="1" ht="15.6" x14ac:dyDescent="0.3">
      <c r="A1" s="317" t="s">
        <v>978</v>
      </c>
      <c r="B1" s="317"/>
      <c r="C1" s="317"/>
      <c r="D1" s="317"/>
      <c r="E1" s="317"/>
      <c r="F1" s="317"/>
      <c r="R1" s="31"/>
    </row>
    <row r="2" spans="1:19" s="12" customFormat="1" ht="33" customHeight="1" thickBot="1" x14ac:dyDescent="0.35">
      <c r="A2" s="345" t="s">
        <v>1242</v>
      </c>
      <c r="B2" s="317"/>
      <c r="C2" s="317"/>
      <c r="D2" s="317"/>
      <c r="E2" s="317"/>
      <c r="F2" s="317"/>
      <c r="R2" s="31"/>
      <c r="S2" s="265"/>
    </row>
    <row r="3" spans="1:19" ht="15" thickBot="1" x14ac:dyDescent="0.35">
      <c r="A3" s="37" t="s">
        <v>3</v>
      </c>
      <c r="B3" s="37" t="s">
        <v>4</v>
      </c>
      <c r="C3" s="38" t="s">
        <v>5</v>
      </c>
      <c r="D3" s="38" t="s">
        <v>6</v>
      </c>
      <c r="E3" s="38" t="s">
        <v>7</v>
      </c>
      <c r="F3" s="243" t="s">
        <v>8</v>
      </c>
      <c r="H3" s="12"/>
      <c r="I3" s="12"/>
      <c r="J3" s="12"/>
    </row>
    <row r="4" spans="1:19" ht="15" thickBot="1" x14ac:dyDescent="0.35">
      <c r="A4" s="340" t="s">
        <v>397</v>
      </c>
      <c r="B4" s="340"/>
      <c r="C4" s="340"/>
      <c r="D4" s="340"/>
      <c r="E4" s="340"/>
      <c r="F4" s="340"/>
      <c r="H4" s="12"/>
      <c r="I4" s="12"/>
      <c r="J4" s="12"/>
    </row>
    <row r="5" spans="1:19" ht="15" thickBot="1" x14ac:dyDescent="0.35">
      <c r="A5" s="313" t="s">
        <v>1169</v>
      </c>
      <c r="B5" s="313"/>
      <c r="C5" s="313"/>
      <c r="D5" s="313"/>
      <c r="E5" s="313"/>
      <c r="F5" s="313"/>
      <c r="H5" s="188"/>
      <c r="I5" s="188"/>
      <c r="J5" s="188"/>
      <c r="K5" s="188"/>
      <c r="L5" s="188"/>
      <c r="M5" s="188"/>
      <c r="N5" s="188"/>
      <c r="O5" s="188"/>
      <c r="P5" s="188"/>
      <c r="Q5" s="187"/>
      <c r="R5" s="221"/>
    </row>
    <row r="6" spans="1:19" ht="15" thickBot="1" x14ac:dyDescent="0.35">
      <c r="A6" s="42" t="s">
        <v>399</v>
      </c>
      <c r="B6" s="46" t="s">
        <v>990</v>
      </c>
      <c r="C6" s="28" t="s">
        <v>991</v>
      </c>
      <c r="D6" s="28">
        <v>2</v>
      </c>
      <c r="E6" s="79"/>
      <c r="F6" s="181" t="s">
        <v>14</v>
      </c>
      <c r="H6" s="282"/>
      <c r="I6" s="283"/>
      <c r="J6" s="283"/>
      <c r="K6" s="268"/>
      <c r="L6" s="268"/>
      <c r="M6" s="268"/>
      <c r="N6" s="268"/>
      <c r="O6" s="98"/>
      <c r="P6" s="161"/>
      <c r="Q6" s="280"/>
      <c r="R6" s="12"/>
    </row>
    <row r="7" spans="1:19" ht="15" thickBot="1" x14ac:dyDescent="0.35">
      <c r="A7" s="341" t="s">
        <v>995</v>
      </c>
      <c r="B7" s="341"/>
      <c r="C7" s="341"/>
      <c r="D7" s="341"/>
      <c r="E7" s="341"/>
      <c r="F7" s="181" t="s">
        <v>14</v>
      </c>
      <c r="H7" s="267"/>
      <c r="I7" s="267"/>
      <c r="J7" s="267"/>
      <c r="K7" s="268"/>
      <c r="L7" s="268"/>
      <c r="M7" s="268"/>
      <c r="N7" s="268"/>
      <c r="O7" s="98"/>
      <c r="P7" s="161"/>
      <c r="Q7" s="280"/>
    </row>
    <row r="8" spans="1:19" ht="15" thickBot="1" x14ac:dyDescent="0.35">
      <c r="A8" s="331"/>
      <c r="B8" s="332"/>
      <c r="C8" s="332"/>
      <c r="D8" s="332"/>
      <c r="E8" s="332"/>
      <c r="F8" s="333"/>
      <c r="H8" s="267"/>
      <c r="I8" s="267"/>
      <c r="J8" s="267"/>
      <c r="K8" s="268"/>
      <c r="L8" s="268"/>
      <c r="M8" s="268"/>
      <c r="N8" s="268"/>
      <c r="O8" s="98"/>
      <c r="P8" s="161"/>
      <c r="Q8" s="280"/>
    </row>
    <row r="9" spans="1:19" ht="15" thickBot="1" x14ac:dyDescent="0.35">
      <c r="A9" s="37" t="s">
        <v>3</v>
      </c>
      <c r="B9" s="37" t="s">
        <v>4</v>
      </c>
      <c r="C9" s="38" t="s">
        <v>5</v>
      </c>
      <c r="D9" s="38" t="s">
        <v>6</v>
      </c>
      <c r="E9" s="38" t="s">
        <v>7</v>
      </c>
      <c r="F9" s="243" t="s">
        <v>8</v>
      </c>
      <c r="H9" s="267"/>
      <c r="I9" s="267"/>
      <c r="J9" s="267"/>
      <c r="K9" s="268"/>
      <c r="L9" s="268"/>
      <c r="M9" s="268"/>
      <c r="N9" s="268"/>
      <c r="O9" s="98"/>
      <c r="P9" s="161"/>
      <c r="Q9" s="280"/>
    </row>
    <row r="10" spans="1:19" ht="15" thickBot="1" x14ac:dyDescent="0.35">
      <c r="A10" s="340" t="s">
        <v>283</v>
      </c>
      <c r="B10" s="340"/>
      <c r="C10" s="340"/>
      <c r="D10" s="340"/>
      <c r="E10" s="340"/>
      <c r="F10" s="340"/>
      <c r="H10" s="267"/>
      <c r="I10" s="267"/>
      <c r="J10" s="267"/>
      <c r="K10" s="268"/>
      <c r="L10" s="268"/>
      <c r="M10" s="268"/>
      <c r="N10" s="268"/>
      <c r="O10" s="98"/>
      <c r="P10" s="161"/>
      <c r="Q10" s="280"/>
    </row>
    <row r="11" spans="1:19" ht="15" thickBot="1" x14ac:dyDescent="0.35">
      <c r="A11" s="313" t="s">
        <v>284</v>
      </c>
      <c r="B11" s="313"/>
      <c r="C11" s="313"/>
      <c r="D11" s="313"/>
      <c r="E11" s="313"/>
      <c r="F11" s="313"/>
      <c r="H11" s="267"/>
      <c r="I11" s="267"/>
      <c r="J11" s="267"/>
      <c r="K11" s="268"/>
      <c r="L11" s="268"/>
      <c r="M11" s="268"/>
      <c r="N11" s="268"/>
      <c r="O11" s="98"/>
      <c r="P11" s="161"/>
      <c r="Q11" s="280"/>
    </row>
    <row r="12" spans="1:19" ht="15" thickBot="1" x14ac:dyDescent="0.35">
      <c r="A12" s="134" t="s">
        <v>996</v>
      </c>
      <c r="B12" s="30" t="s">
        <v>1171</v>
      </c>
      <c r="C12" s="44" t="s">
        <v>286</v>
      </c>
      <c r="D12" s="44">
        <v>246</v>
      </c>
      <c r="E12" s="79"/>
      <c r="F12" s="181" t="s">
        <v>14</v>
      </c>
      <c r="H12" s="266"/>
      <c r="I12" s="267"/>
      <c r="J12" s="267"/>
      <c r="K12" s="268"/>
      <c r="L12" s="268"/>
      <c r="M12" s="268"/>
      <c r="N12" s="268"/>
      <c r="O12" s="98"/>
      <c r="P12" s="161"/>
      <c r="Q12" s="280"/>
    </row>
    <row r="13" spans="1:19" ht="15" thickBot="1" x14ac:dyDescent="0.35">
      <c r="A13" s="134" t="s">
        <v>998</v>
      </c>
      <c r="B13" s="30" t="s">
        <v>1213</v>
      </c>
      <c r="C13" s="44" t="s">
        <v>286</v>
      </c>
      <c r="D13" s="44">
        <v>223</v>
      </c>
      <c r="E13" s="79"/>
      <c r="F13" s="181" t="s">
        <v>14</v>
      </c>
      <c r="H13" s="273"/>
      <c r="I13" s="267"/>
      <c r="J13" s="267"/>
      <c r="K13" s="268"/>
      <c r="L13" s="268"/>
      <c r="M13" s="268"/>
      <c r="N13" s="268"/>
      <c r="O13" s="98"/>
      <c r="P13" s="161"/>
      <c r="Q13" s="280"/>
    </row>
    <row r="14" spans="1:19" ht="15" thickBot="1" x14ac:dyDescent="0.35">
      <c r="A14" s="134" t="s">
        <v>1000</v>
      </c>
      <c r="B14" s="30" t="s">
        <v>1243</v>
      </c>
      <c r="C14" s="44" t="s">
        <v>286</v>
      </c>
      <c r="D14" s="44">
        <v>23</v>
      </c>
      <c r="E14" s="79"/>
      <c r="F14" s="181" t="s">
        <v>14</v>
      </c>
      <c r="H14" s="266"/>
      <c r="I14" s="267"/>
      <c r="J14" s="267"/>
      <c r="K14" s="268"/>
      <c r="L14" s="268"/>
      <c r="M14" s="268"/>
      <c r="N14" s="268"/>
      <c r="O14" s="98"/>
      <c r="P14" s="161"/>
      <c r="Q14" s="280"/>
    </row>
    <row r="15" spans="1:19" ht="15" thickBot="1" x14ac:dyDescent="0.35">
      <c r="A15" s="313" t="s">
        <v>312</v>
      </c>
      <c r="B15" s="313"/>
      <c r="C15" s="313"/>
      <c r="D15" s="313"/>
      <c r="E15" s="313"/>
      <c r="F15" s="313"/>
      <c r="H15" s="252"/>
      <c r="I15" s="252"/>
      <c r="J15" s="252"/>
      <c r="K15"/>
      <c r="L15"/>
      <c r="M15"/>
      <c r="N15"/>
      <c r="O15"/>
      <c r="P15"/>
      <c r="Q15"/>
      <c r="R15"/>
    </row>
    <row r="16" spans="1:19" ht="15" thickBot="1" x14ac:dyDescent="0.35">
      <c r="A16" s="134" t="s">
        <v>1002</v>
      </c>
      <c r="B16" s="30" t="s">
        <v>1214</v>
      </c>
      <c r="C16" s="44" t="s">
        <v>286</v>
      </c>
      <c r="D16" s="44">
        <v>246</v>
      </c>
      <c r="E16" s="79"/>
      <c r="F16" s="181" t="s">
        <v>14</v>
      </c>
      <c r="H16" s="273"/>
      <c r="I16" s="267"/>
      <c r="J16" s="267"/>
      <c r="K16" s="268"/>
      <c r="L16" s="268"/>
      <c r="M16" s="268"/>
      <c r="N16" s="268"/>
      <c r="O16" s="98"/>
      <c r="P16" s="161"/>
      <c r="Q16" s="280"/>
    </row>
    <row r="17" spans="1:18" ht="15" thickBot="1" x14ac:dyDescent="0.35">
      <c r="A17" s="134" t="s">
        <v>1004</v>
      </c>
      <c r="B17" s="30" t="s">
        <v>1215</v>
      </c>
      <c r="C17" s="44" t="s">
        <v>286</v>
      </c>
      <c r="D17" s="44">
        <v>246</v>
      </c>
      <c r="E17" s="79"/>
      <c r="F17" s="181" t="s">
        <v>14</v>
      </c>
      <c r="H17" s="266"/>
      <c r="I17" s="267"/>
      <c r="J17" s="267"/>
      <c r="K17" s="268"/>
      <c r="L17" s="268"/>
      <c r="M17" s="268"/>
      <c r="N17" s="268"/>
      <c r="O17" s="98"/>
      <c r="P17" s="161"/>
      <c r="Q17" s="280"/>
    </row>
    <row r="18" spans="1:18" ht="15" thickBot="1" x14ac:dyDescent="0.35">
      <c r="A18" s="313" t="s">
        <v>317</v>
      </c>
      <c r="B18" s="313"/>
      <c r="C18" s="313"/>
      <c r="D18" s="313"/>
      <c r="E18" s="313"/>
      <c r="F18" s="313"/>
      <c r="H18" s="252"/>
      <c r="I18" s="252"/>
      <c r="J18" s="252"/>
      <c r="K18"/>
      <c r="L18"/>
      <c r="M18"/>
      <c r="N18"/>
      <c r="O18"/>
      <c r="P18"/>
      <c r="Q18"/>
      <c r="R18"/>
    </row>
    <row r="19" spans="1:18" ht="15" thickBot="1" x14ac:dyDescent="0.35">
      <c r="A19" s="134" t="s">
        <v>1006</v>
      </c>
      <c r="B19" s="30" t="s">
        <v>1007</v>
      </c>
      <c r="C19" s="44" t="s">
        <v>286</v>
      </c>
      <c r="D19" s="44">
        <v>1150</v>
      </c>
      <c r="E19" s="79"/>
      <c r="F19" s="181" t="s">
        <v>14</v>
      </c>
      <c r="H19" s="266"/>
      <c r="I19" s="267"/>
      <c r="J19" s="267"/>
      <c r="K19" s="268"/>
      <c r="L19" s="268"/>
      <c r="M19" s="268"/>
      <c r="N19" s="268"/>
      <c r="O19" s="98"/>
      <c r="P19" s="161"/>
      <c r="Q19" s="280"/>
    </row>
    <row r="20" spans="1:18" ht="15" thickBot="1" x14ac:dyDescent="0.35">
      <c r="A20" s="134" t="s">
        <v>1009</v>
      </c>
      <c r="B20" s="30" t="s">
        <v>1217</v>
      </c>
      <c r="C20" s="44" t="s">
        <v>286</v>
      </c>
      <c r="D20" s="44">
        <v>150</v>
      </c>
      <c r="E20" s="79"/>
      <c r="F20" s="181" t="s">
        <v>14</v>
      </c>
      <c r="H20" s="266"/>
      <c r="I20" s="267"/>
      <c r="J20" s="267"/>
      <c r="K20" s="268"/>
      <c r="L20" s="268"/>
      <c r="M20" s="268"/>
      <c r="N20" s="268"/>
      <c r="O20" s="98"/>
      <c r="P20" s="161"/>
      <c r="Q20" s="280"/>
    </row>
    <row r="21" spans="1:18" ht="15" thickBot="1" x14ac:dyDescent="0.35">
      <c r="A21" s="134" t="s">
        <v>1176</v>
      </c>
      <c r="B21" s="30" t="s">
        <v>1244</v>
      </c>
      <c r="C21" s="44" t="s">
        <v>298</v>
      </c>
      <c r="D21" s="44">
        <v>40</v>
      </c>
      <c r="E21" s="79"/>
      <c r="F21" s="181" t="s">
        <v>14</v>
      </c>
      <c r="H21" s="266"/>
      <c r="I21" s="267"/>
      <c r="J21" s="267"/>
      <c r="K21" s="268"/>
      <c r="L21" s="268"/>
      <c r="M21" s="268"/>
      <c r="N21" s="268"/>
      <c r="O21" s="98"/>
      <c r="P21" s="161"/>
      <c r="Q21" s="280"/>
    </row>
    <row r="22" spans="1:18" ht="15" thickBot="1" x14ac:dyDescent="0.35">
      <c r="A22" s="313" t="s">
        <v>1008</v>
      </c>
      <c r="B22" s="313"/>
      <c r="C22" s="313"/>
      <c r="D22" s="313"/>
      <c r="E22" s="313"/>
      <c r="F22" s="313"/>
      <c r="H22" s="252"/>
      <c r="I22" s="252"/>
      <c r="J22" s="252"/>
      <c r="K22"/>
      <c r="L22"/>
      <c r="M22"/>
      <c r="N22"/>
      <c r="O22"/>
      <c r="P22"/>
      <c r="Q22"/>
      <c r="R22"/>
    </row>
    <row r="23" spans="1:18" ht="15" thickBot="1" x14ac:dyDescent="0.35">
      <c r="A23" s="134" t="s">
        <v>1178</v>
      </c>
      <c r="B23" s="30" t="s">
        <v>1245</v>
      </c>
      <c r="C23" s="44" t="s">
        <v>286</v>
      </c>
      <c r="D23" s="44">
        <v>1150</v>
      </c>
      <c r="E23" s="79"/>
      <c r="F23" s="181" t="s">
        <v>14</v>
      </c>
      <c r="H23" s="266"/>
      <c r="I23" s="267"/>
      <c r="J23" s="267"/>
      <c r="K23" s="268"/>
      <c r="L23" s="268"/>
      <c r="M23" s="268"/>
      <c r="N23" s="268"/>
      <c r="O23" s="98"/>
      <c r="P23" s="161"/>
      <c r="Q23" s="280"/>
    </row>
    <row r="24" spans="1:18" ht="15" thickBot="1" x14ac:dyDescent="0.35">
      <c r="A24" s="134" t="s">
        <v>1180</v>
      </c>
      <c r="B24" s="30" t="s">
        <v>1246</v>
      </c>
      <c r="C24" s="44" t="s">
        <v>286</v>
      </c>
      <c r="D24" s="44">
        <v>150</v>
      </c>
      <c r="E24" s="79"/>
      <c r="F24" s="181" t="s">
        <v>14</v>
      </c>
      <c r="H24" s="266"/>
      <c r="I24" s="267"/>
      <c r="J24" s="267"/>
      <c r="K24" s="268"/>
      <c r="L24" s="268"/>
      <c r="M24" s="268"/>
      <c r="N24" s="268"/>
      <c r="O24" s="98"/>
      <c r="P24" s="161"/>
      <c r="Q24" s="280"/>
    </row>
    <row r="25" spans="1:18" ht="15" thickBot="1" x14ac:dyDescent="0.35">
      <c r="A25" s="341" t="s">
        <v>1011</v>
      </c>
      <c r="B25" s="341"/>
      <c r="C25" s="341"/>
      <c r="D25" s="341"/>
      <c r="E25" s="341"/>
      <c r="F25" s="181" t="s">
        <v>14</v>
      </c>
      <c r="H25" s="267"/>
      <c r="I25" s="267"/>
      <c r="J25" s="267"/>
      <c r="K25" s="268"/>
      <c r="L25" s="268"/>
      <c r="M25" s="268"/>
      <c r="N25" s="268"/>
      <c r="O25" s="98"/>
      <c r="P25" s="161"/>
      <c r="Q25" s="280"/>
    </row>
    <row r="26" spans="1:18" ht="15" thickBot="1" x14ac:dyDescent="0.35">
      <c r="A26" s="331"/>
      <c r="B26" s="332"/>
      <c r="C26" s="332"/>
      <c r="D26" s="332"/>
      <c r="E26" s="332"/>
      <c r="F26" s="333"/>
      <c r="H26" s="267"/>
      <c r="I26" s="267"/>
      <c r="J26" s="267"/>
      <c r="K26" s="268"/>
      <c r="L26" s="268"/>
      <c r="M26" s="268"/>
      <c r="N26" s="268"/>
      <c r="O26" s="98"/>
      <c r="P26" s="161"/>
      <c r="Q26" s="280"/>
    </row>
    <row r="27" spans="1:18" ht="15" thickBot="1" x14ac:dyDescent="0.35">
      <c r="A27" s="37" t="s">
        <v>3</v>
      </c>
      <c r="B27" s="37" t="s">
        <v>4</v>
      </c>
      <c r="C27" s="38" t="s">
        <v>5</v>
      </c>
      <c r="D27" s="38" t="s">
        <v>6</v>
      </c>
      <c r="E27" s="38" t="s">
        <v>7</v>
      </c>
      <c r="F27" s="243" t="s">
        <v>8</v>
      </c>
      <c r="H27" s="267"/>
      <c r="I27" s="267"/>
      <c r="J27" s="267"/>
      <c r="K27" s="268"/>
      <c r="L27" s="268"/>
      <c r="M27" s="268"/>
      <c r="N27" s="268"/>
      <c r="O27" s="98"/>
      <c r="P27" s="161"/>
      <c r="Q27" s="280"/>
    </row>
    <row r="28" spans="1:18" ht="15" thickBot="1" x14ac:dyDescent="0.35">
      <c r="A28" s="340" t="s">
        <v>1075</v>
      </c>
      <c r="B28" s="340"/>
      <c r="C28" s="340"/>
      <c r="D28" s="340"/>
      <c r="E28" s="340"/>
      <c r="F28" s="340"/>
      <c r="H28" s="267"/>
      <c r="I28" s="267"/>
      <c r="J28" s="267"/>
      <c r="K28" s="268"/>
      <c r="L28" s="268"/>
      <c r="M28" s="268"/>
      <c r="N28" s="268"/>
      <c r="O28" s="98"/>
      <c r="P28" s="161"/>
      <c r="Q28" s="280"/>
    </row>
    <row r="29" spans="1:18" ht="15" thickBot="1" x14ac:dyDescent="0.35">
      <c r="A29" s="313" t="s">
        <v>1076</v>
      </c>
      <c r="B29" s="313"/>
      <c r="C29" s="313"/>
      <c r="D29" s="313"/>
      <c r="E29" s="313"/>
      <c r="F29" s="313"/>
      <c r="H29" s="267"/>
      <c r="I29" s="267"/>
      <c r="J29" s="267"/>
      <c r="K29" s="268"/>
      <c r="L29" s="268"/>
      <c r="M29" s="268"/>
      <c r="N29" s="268"/>
      <c r="O29" s="98"/>
      <c r="P29" s="161"/>
      <c r="Q29" s="280"/>
    </row>
    <row r="30" spans="1:18" ht="15" thickBot="1" x14ac:dyDescent="0.35">
      <c r="A30" s="43" t="s">
        <v>1077</v>
      </c>
      <c r="B30" s="30" t="s">
        <v>1224</v>
      </c>
      <c r="C30" s="44" t="s">
        <v>286</v>
      </c>
      <c r="D30" s="44">
        <v>11</v>
      </c>
      <c r="E30" s="79"/>
      <c r="F30" s="181" t="s">
        <v>14</v>
      </c>
      <c r="H30" s="267"/>
      <c r="I30" s="267"/>
      <c r="J30" s="267"/>
      <c r="K30" s="268"/>
      <c r="L30" s="268"/>
      <c r="M30" s="268"/>
      <c r="N30" s="268"/>
      <c r="O30" s="98"/>
      <c r="P30" s="161"/>
      <c r="Q30" s="280"/>
    </row>
    <row r="31" spans="1:18" ht="15" thickBot="1" x14ac:dyDescent="0.35">
      <c r="A31" s="43" t="s">
        <v>1079</v>
      </c>
      <c r="B31" s="30" t="s">
        <v>1225</v>
      </c>
      <c r="C31" s="44" t="s">
        <v>298</v>
      </c>
      <c r="D31" s="135">
        <v>7</v>
      </c>
      <c r="E31" s="79"/>
      <c r="F31" s="181" t="s">
        <v>14</v>
      </c>
      <c r="H31" s="267"/>
      <c r="I31" s="267"/>
      <c r="J31" s="267"/>
      <c r="K31" s="268"/>
      <c r="L31" s="268"/>
      <c r="M31" s="268"/>
      <c r="N31" s="268"/>
      <c r="O31" s="98"/>
      <c r="P31" s="161"/>
      <c r="Q31" s="280"/>
    </row>
    <row r="32" spans="1:18" ht="15" thickBot="1" x14ac:dyDescent="0.35">
      <c r="A32" s="43" t="s">
        <v>1081</v>
      </c>
      <c r="B32" s="30" t="s">
        <v>1247</v>
      </c>
      <c r="C32" s="44" t="s">
        <v>298</v>
      </c>
      <c r="D32" s="44">
        <v>12</v>
      </c>
      <c r="E32" s="79"/>
      <c r="F32" s="181" t="s">
        <v>14</v>
      </c>
      <c r="H32" s="267"/>
      <c r="I32" s="267"/>
      <c r="J32" s="267"/>
      <c r="K32" s="268"/>
      <c r="L32" s="268"/>
      <c r="M32" s="268"/>
      <c r="N32" s="268"/>
      <c r="O32" s="98"/>
      <c r="P32" s="161"/>
      <c r="Q32" s="280"/>
      <c r="R32" s="12"/>
    </row>
    <row r="33" spans="1:18" ht="15" thickBot="1" x14ac:dyDescent="0.35">
      <c r="A33" s="341" t="s">
        <v>1126</v>
      </c>
      <c r="B33" s="341"/>
      <c r="C33" s="341"/>
      <c r="D33" s="341"/>
      <c r="E33" s="341"/>
      <c r="F33" s="181" t="s">
        <v>14</v>
      </c>
      <c r="H33" s="267"/>
      <c r="I33" s="267"/>
      <c r="J33" s="267"/>
      <c r="K33" s="268"/>
      <c r="L33" s="268"/>
      <c r="M33" s="268"/>
      <c r="N33" s="268"/>
      <c r="O33" s="98"/>
      <c r="P33" s="161"/>
      <c r="Q33" s="280"/>
    </row>
    <row r="34" spans="1:18" ht="15" thickBot="1" x14ac:dyDescent="0.35">
      <c r="A34" s="331"/>
      <c r="B34" s="332"/>
      <c r="C34" s="332"/>
      <c r="D34" s="332"/>
      <c r="E34" s="332"/>
      <c r="F34" s="333"/>
      <c r="H34" s="267"/>
      <c r="I34" s="267"/>
      <c r="J34" s="267"/>
      <c r="K34" s="268"/>
      <c r="L34" s="268"/>
      <c r="M34" s="268"/>
      <c r="N34" s="268"/>
      <c r="O34" s="98"/>
      <c r="P34" s="161"/>
      <c r="Q34" s="280"/>
    </row>
    <row r="35" spans="1:18" ht="15" thickBot="1" x14ac:dyDescent="0.35">
      <c r="A35" s="37" t="s">
        <v>3</v>
      </c>
      <c r="B35" s="37" t="s">
        <v>4</v>
      </c>
      <c r="C35" s="38" t="s">
        <v>5</v>
      </c>
      <c r="D35" s="38" t="s">
        <v>6</v>
      </c>
      <c r="E35" s="38" t="s">
        <v>7</v>
      </c>
      <c r="F35" s="243" t="s">
        <v>8</v>
      </c>
      <c r="H35" s="267"/>
      <c r="I35" s="267"/>
      <c r="J35" s="267"/>
      <c r="K35" s="268"/>
      <c r="L35" s="268"/>
      <c r="M35" s="268"/>
      <c r="N35" s="268"/>
      <c r="O35" s="98"/>
      <c r="P35" s="161"/>
      <c r="Q35" s="280"/>
    </row>
    <row r="36" spans="1:18" ht="15" thickBot="1" x14ac:dyDescent="0.35">
      <c r="A36" s="340" t="s">
        <v>1248</v>
      </c>
      <c r="B36" s="340"/>
      <c r="C36" s="340"/>
      <c r="D36" s="340"/>
      <c r="E36" s="340"/>
      <c r="F36" s="340"/>
      <c r="H36" s="267"/>
      <c r="I36" s="267"/>
      <c r="J36" s="267"/>
      <c r="K36" s="268"/>
      <c r="L36" s="268"/>
      <c r="M36" s="268"/>
      <c r="N36" s="268"/>
      <c r="O36" s="98"/>
      <c r="P36" s="161"/>
      <c r="Q36" s="280"/>
    </row>
    <row r="37" spans="1:18" ht="15" thickBot="1" x14ac:dyDescent="0.35">
      <c r="A37" s="341" t="s">
        <v>1128</v>
      </c>
      <c r="B37" s="341"/>
      <c r="C37" s="341"/>
      <c r="D37" s="341"/>
      <c r="E37" s="341"/>
      <c r="F37" s="341"/>
      <c r="H37" s="267"/>
      <c r="I37" s="267"/>
      <c r="J37" s="267"/>
      <c r="K37" s="268"/>
      <c r="L37" s="268"/>
      <c r="M37" s="268"/>
      <c r="N37" s="268"/>
      <c r="O37" s="98"/>
      <c r="P37" s="161"/>
      <c r="Q37" s="280"/>
    </row>
    <row r="38" spans="1:18" ht="28.95" customHeight="1" thickBot="1" x14ac:dyDescent="0.35">
      <c r="A38" s="42" t="s">
        <v>1129</v>
      </c>
      <c r="B38" s="30" t="s">
        <v>1249</v>
      </c>
      <c r="C38" s="40" t="s">
        <v>694</v>
      </c>
      <c r="D38" s="44">
        <v>195</v>
      </c>
      <c r="E38" s="79"/>
      <c r="F38" s="181" t="s">
        <v>14</v>
      </c>
      <c r="H38" s="267"/>
      <c r="I38" s="267"/>
      <c r="J38" s="267"/>
      <c r="K38" s="268"/>
      <c r="L38" s="268"/>
      <c r="M38" s="268"/>
      <c r="N38" s="268"/>
      <c r="O38" s="98"/>
      <c r="P38" s="161"/>
      <c r="Q38" s="280"/>
    </row>
    <row r="39" spans="1:18" ht="30" customHeight="1" thickBot="1" x14ac:dyDescent="0.35">
      <c r="A39" s="42" t="s">
        <v>1131</v>
      </c>
      <c r="B39" s="30" t="s">
        <v>1130</v>
      </c>
      <c r="C39" s="40" t="s">
        <v>694</v>
      </c>
      <c r="D39" s="40">
        <v>94</v>
      </c>
      <c r="E39" s="79"/>
      <c r="F39" s="181" t="s">
        <v>14</v>
      </c>
      <c r="H39" s="267"/>
      <c r="I39" s="267"/>
      <c r="J39" s="267"/>
      <c r="K39" s="268"/>
      <c r="L39" s="268"/>
      <c r="M39" s="268"/>
      <c r="N39" s="268"/>
      <c r="O39" s="98"/>
      <c r="P39" s="161"/>
      <c r="Q39" s="280"/>
    </row>
    <row r="40" spans="1:18" ht="28.95" customHeight="1" thickBot="1" x14ac:dyDescent="0.35">
      <c r="A40" s="42" t="s">
        <v>1133</v>
      </c>
      <c r="B40" s="30" t="s">
        <v>1134</v>
      </c>
      <c r="C40" s="40" t="s">
        <v>1250</v>
      </c>
      <c r="D40" s="40">
        <v>36</v>
      </c>
      <c r="E40" s="79"/>
      <c r="F40" s="181" t="s">
        <v>14</v>
      </c>
      <c r="H40" s="267"/>
      <c r="I40" s="267"/>
      <c r="J40" s="267"/>
      <c r="K40" s="268"/>
      <c r="L40" s="268"/>
      <c r="M40" s="268"/>
      <c r="N40" s="268"/>
      <c r="O40" s="98"/>
      <c r="P40" s="161"/>
      <c r="Q40" s="280"/>
    </row>
    <row r="41" spans="1:18" ht="15" thickBot="1" x14ac:dyDescent="0.35">
      <c r="A41" s="344" t="s">
        <v>1142</v>
      </c>
      <c r="B41" s="344"/>
      <c r="C41" s="344"/>
      <c r="D41" s="344"/>
      <c r="E41" s="344"/>
      <c r="F41" s="181" t="s">
        <v>14</v>
      </c>
      <c r="H41" s="267"/>
      <c r="I41" s="267"/>
      <c r="J41" s="267"/>
      <c r="K41" s="268"/>
      <c r="L41" s="268"/>
      <c r="M41" s="268"/>
      <c r="N41" s="268"/>
      <c r="O41" s="98"/>
      <c r="P41" s="161"/>
      <c r="Q41" s="280"/>
    </row>
    <row r="42" spans="1:18" ht="15" thickBot="1" x14ac:dyDescent="0.35">
      <c r="A42" s="347"/>
      <c r="B42" s="348"/>
      <c r="C42" s="348"/>
      <c r="D42" s="348"/>
      <c r="E42" s="348"/>
      <c r="F42" s="349"/>
      <c r="H42" s="267"/>
      <c r="I42" s="267"/>
      <c r="J42" s="267"/>
      <c r="K42" s="268"/>
      <c r="L42" s="268"/>
      <c r="M42" s="268"/>
      <c r="N42" s="268"/>
      <c r="O42" s="98"/>
      <c r="P42" s="161"/>
      <c r="Q42" s="280"/>
    </row>
    <row r="43" spans="1:18" ht="15" thickBot="1" x14ac:dyDescent="0.35">
      <c r="A43" s="37" t="s">
        <v>3</v>
      </c>
      <c r="B43" s="37" t="s">
        <v>4</v>
      </c>
      <c r="C43" s="38" t="s">
        <v>5</v>
      </c>
      <c r="D43" s="38" t="s">
        <v>6</v>
      </c>
      <c r="E43" s="38" t="s">
        <v>7</v>
      </c>
      <c r="F43" s="243" t="s">
        <v>8</v>
      </c>
      <c r="H43" s="267"/>
      <c r="I43" s="267"/>
      <c r="J43" s="267"/>
      <c r="K43" s="268"/>
      <c r="L43" s="268"/>
      <c r="M43" s="268"/>
      <c r="N43" s="268"/>
      <c r="O43" s="98"/>
      <c r="P43" s="161"/>
      <c r="Q43" s="280"/>
    </row>
    <row r="44" spans="1:18" ht="15" thickBot="1" x14ac:dyDescent="0.35">
      <c r="A44" s="341" t="s">
        <v>1143</v>
      </c>
      <c r="B44" s="341"/>
      <c r="C44" s="341"/>
      <c r="D44" s="341"/>
      <c r="E44" s="341"/>
      <c r="F44" s="341"/>
      <c r="H44" s="267"/>
      <c r="I44" s="267"/>
      <c r="J44" s="267"/>
      <c r="K44" s="268"/>
      <c r="L44" s="268"/>
      <c r="M44" s="268"/>
      <c r="N44" s="268"/>
      <c r="O44" s="98"/>
      <c r="P44" s="161"/>
      <c r="Q44" s="280"/>
    </row>
    <row r="45" spans="1:18" ht="15" thickBot="1" x14ac:dyDescent="0.35">
      <c r="A45" s="316" t="s">
        <v>1147</v>
      </c>
      <c r="B45" s="316"/>
      <c r="C45" s="316"/>
      <c r="D45" s="316"/>
      <c r="E45" s="316"/>
      <c r="F45" s="316"/>
      <c r="H45" s="267"/>
      <c r="I45" s="267"/>
      <c r="J45" s="267"/>
      <c r="K45" s="268"/>
      <c r="L45" s="268"/>
      <c r="M45" s="268"/>
      <c r="N45" s="268"/>
      <c r="O45" s="98"/>
      <c r="P45" s="161"/>
      <c r="Q45" s="280"/>
    </row>
    <row r="46" spans="1:18" ht="15" thickBot="1" x14ac:dyDescent="0.35">
      <c r="A46" s="49" t="s">
        <v>1145</v>
      </c>
      <c r="B46" s="30" t="s">
        <v>1228</v>
      </c>
      <c r="C46" s="40" t="s">
        <v>694</v>
      </c>
      <c r="D46" s="44">
        <v>40</v>
      </c>
      <c r="E46" s="79"/>
      <c r="F46" s="181" t="s">
        <v>14</v>
      </c>
      <c r="H46" s="267"/>
      <c r="I46" s="267"/>
      <c r="J46" s="267"/>
      <c r="K46" s="268"/>
      <c r="L46" s="268"/>
      <c r="M46" s="268"/>
      <c r="N46" s="268"/>
      <c r="O46" s="98"/>
      <c r="P46" s="161"/>
      <c r="Q46" s="280"/>
      <c r="R46" s="12"/>
    </row>
    <row r="47" spans="1:18" ht="15" thickBot="1" x14ac:dyDescent="0.35">
      <c r="A47" s="49" t="s">
        <v>1148</v>
      </c>
      <c r="B47" s="30" t="s">
        <v>1251</v>
      </c>
      <c r="C47" s="40" t="s">
        <v>173</v>
      </c>
      <c r="D47" s="44">
        <v>177</v>
      </c>
      <c r="E47" s="41"/>
      <c r="F47" s="181" t="s">
        <v>14</v>
      </c>
      <c r="H47" s="267"/>
      <c r="I47" s="267"/>
      <c r="J47" s="267"/>
      <c r="K47" s="279"/>
      <c r="L47" s="268"/>
      <c r="M47" s="268"/>
      <c r="N47" s="268"/>
      <c r="O47" s="98"/>
      <c r="P47" s="161"/>
      <c r="Q47" s="280"/>
    </row>
    <row r="48" spans="1:18" ht="15" thickBot="1" x14ac:dyDescent="0.35">
      <c r="A48" s="49" t="s">
        <v>1150</v>
      </c>
      <c r="B48" s="30" t="s">
        <v>1252</v>
      </c>
      <c r="C48" s="40" t="s">
        <v>173</v>
      </c>
      <c r="D48" s="44">
        <v>177</v>
      </c>
      <c r="E48" s="79"/>
      <c r="F48" s="181" t="s">
        <v>14</v>
      </c>
      <c r="H48" s="268"/>
      <c r="I48" s="268"/>
      <c r="J48" s="268"/>
      <c r="K48" s="277"/>
      <c r="L48" s="268"/>
      <c r="M48" s="268"/>
      <c r="N48" s="268"/>
      <c r="O48" s="98"/>
      <c r="P48" s="161"/>
      <c r="Q48" s="280"/>
    </row>
    <row r="49" spans="1:18" ht="15" thickBot="1" x14ac:dyDescent="0.35">
      <c r="A49" s="49" t="s">
        <v>1153</v>
      </c>
      <c r="B49" s="30" t="s">
        <v>1231</v>
      </c>
      <c r="C49" s="40" t="s">
        <v>173</v>
      </c>
      <c r="D49" s="44">
        <v>354</v>
      </c>
      <c r="E49" s="79"/>
      <c r="F49" s="181" t="s">
        <v>14</v>
      </c>
      <c r="H49" s="267"/>
      <c r="I49" s="267"/>
      <c r="J49" s="267"/>
      <c r="K49" s="268"/>
      <c r="L49" s="268"/>
      <c r="M49" s="268"/>
      <c r="N49" s="268"/>
      <c r="O49" s="98"/>
      <c r="P49" s="161"/>
      <c r="Q49" s="280"/>
      <c r="R49" s="12"/>
    </row>
    <row r="50" spans="1:18" ht="15" thickBot="1" x14ac:dyDescent="0.35">
      <c r="A50" s="341" t="s">
        <v>1157</v>
      </c>
      <c r="B50" s="341"/>
      <c r="C50" s="341"/>
      <c r="D50" s="341"/>
      <c r="E50" s="341"/>
      <c r="F50" s="181" t="s">
        <v>14</v>
      </c>
      <c r="H50" s="267"/>
      <c r="I50" s="267"/>
      <c r="J50" s="267"/>
      <c r="K50" s="268"/>
      <c r="L50" s="268"/>
      <c r="M50" s="268"/>
      <c r="N50" s="268"/>
      <c r="O50" s="98"/>
      <c r="P50" s="161"/>
      <c r="Q50" s="280"/>
    </row>
    <row r="51" spans="1:18" ht="15" thickBot="1" x14ac:dyDescent="0.35">
      <c r="A51" s="347"/>
      <c r="B51" s="348"/>
      <c r="C51" s="348"/>
      <c r="D51" s="348"/>
      <c r="E51" s="348"/>
      <c r="F51" s="349"/>
      <c r="H51" s="267"/>
      <c r="I51" s="267"/>
      <c r="J51" s="267"/>
      <c r="K51" s="268"/>
      <c r="L51" s="268"/>
      <c r="M51" s="268"/>
      <c r="N51" s="268"/>
      <c r="O51" s="98"/>
      <c r="P51" s="161"/>
      <c r="Q51" s="280"/>
    </row>
    <row r="52" spans="1:18" ht="15" thickBot="1" x14ac:dyDescent="0.35">
      <c r="A52" s="37" t="s">
        <v>3</v>
      </c>
      <c r="B52" s="37" t="s">
        <v>4</v>
      </c>
      <c r="C52" s="38" t="s">
        <v>5</v>
      </c>
      <c r="D52" s="38" t="s">
        <v>6</v>
      </c>
      <c r="E52" s="38" t="s">
        <v>7</v>
      </c>
      <c r="F52" s="243" t="s">
        <v>8</v>
      </c>
      <c r="H52" s="267"/>
      <c r="I52" s="267"/>
      <c r="J52" s="267"/>
      <c r="K52" s="268"/>
      <c r="L52" s="268"/>
      <c r="M52" s="268"/>
      <c r="N52" s="268"/>
      <c r="O52" s="98"/>
      <c r="P52" s="161"/>
      <c r="Q52" s="280"/>
    </row>
    <row r="53" spans="1:18" ht="15" thickBot="1" x14ac:dyDescent="0.35">
      <c r="A53" s="341" t="s">
        <v>1232</v>
      </c>
      <c r="B53" s="341"/>
      <c r="C53" s="341"/>
      <c r="D53" s="341"/>
      <c r="E53" s="341"/>
      <c r="F53" s="341"/>
      <c r="H53" s="267"/>
      <c r="I53" s="267"/>
      <c r="J53" s="267"/>
      <c r="K53" s="268"/>
      <c r="L53" s="268"/>
      <c r="M53" s="268"/>
      <c r="N53" s="268"/>
      <c r="O53" s="98"/>
      <c r="P53" s="161"/>
      <c r="Q53" s="280"/>
    </row>
    <row r="54" spans="1:18" ht="15" thickBot="1" x14ac:dyDescent="0.35">
      <c r="A54" s="316" t="s">
        <v>1159</v>
      </c>
      <c r="B54" s="316"/>
      <c r="C54" s="316"/>
      <c r="D54" s="316"/>
      <c r="E54" s="316"/>
      <c r="F54" s="316"/>
      <c r="H54" s="267"/>
      <c r="I54" s="267"/>
      <c r="J54" s="267"/>
      <c r="K54" s="268"/>
      <c r="L54" s="268"/>
      <c r="M54" s="268"/>
      <c r="N54" s="268"/>
      <c r="O54" s="98"/>
      <c r="P54" s="161"/>
      <c r="Q54" s="280"/>
    </row>
    <row r="55" spans="1:18" ht="31.2" thickBot="1" x14ac:dyDescent="0.35">
      <c r="A55" s="49" t="s">
        <v>1160</v>
      </c>
      <c r="B55" s="27" t="s">
        <v>1233</v>
      </c>
      <c r="C55" s="44" t="s">
        <v>991</v>
      </c>
      <c r="D55" s="44">
        <v>1</v>
      </c>
      <c r="E55" s="99"/>
      <c r="F55" s="181" t="s">
        <v>14</v>
      </c>
      <c r="H55" s="266"/>
      <c r="I55" s="267"/>
      <c r="J55" s="267"/>
      <c r="K55" s="268"/>
      <c r="L55" s="268"/>
      <c r="M55" s="268"/>
      <c r="N55" s="268"/>
      <c r="O55" s="98"/>
      <c r="P55" s="161"/>
      <c r="Q55" s="280"/>
    </row>
    <row r="56" spans="1:18" ht="21" thickBot="1" x14ac:dyDescent="0.35">
      <c r="A56" s="49" t="s">
        <v>1162</v>
      </c>
      <c r="B56" s="30" t="s">
        <v>1253</v>
      </c>
      <c r="C56" s="44" t="s">
        <v>991</v>
      </c>
      <c r="D56" s="44">
        <v>1</v>
      </c>
      <c r="E56" s="79"/>
      <c r="F56" s="181" t="s">
        <v>14</v>
      </c>
      <c r="H56" s="267"/>
      <c r="I56" s="278"/>
      <c r="J56" s="278"/>
      <c r="K56" s="268"/>
      <c r="L56" s="268"/>
      <c r="M56" s="268"/>
      <c r="N56" s="268"/>
      <c r="O56" s="98"/>
      <c r="P56" s="161"/>
      <c r="Q56" s="280"/>
      <c r="R56" s="12"/>
    </row>
    <row r="57" spans="1:18" ht="21" thickBot="1" x14ac:dyDescent="0.35">
      <c r="A57" s="49" t="s">
        <v>1235</v>
      </c>
      <c r="B57" s="30" t="s">
        <v>1254</v>
      </c>
      <c r="C57" s="44" t="s">
        <v>991</v>
      </c>
      <c r="D57" s="44">
        <v>1</v>
      </c>
      <c r="E57" s="79"/>
      <c r="F57" s="181" t="s">
        <v>14</v>
      </c>
      <c r="H57" s="266"/>
      <c r="I57" s="267"/>
      <c r="J57" s="267"/>
      <c r="K57" s="268"/>
      <c r="L57" s="268"/>
      <c r="M57" s="268"/>
      <c r="N57" s="268"/>
      <c r="O57" s="98"/>
      <c r="P57" s="161"/>
      <c r="Q57" s="280"/>
    </row>
    <row r="58" spans="1:18" ht="21" thickBot="1" x14ac:dyDescent="0.35">
      <c r="A58" s="49" t="s">
        <v>1237</v>
      </c>
      <c r="B58" s="30" t="s">
        <v>1255</v>
      </c>
      <c r="C58" s="44" t="s">
        <v>991</v>
      </c>
      <c r="D58" s="44">
        <v>1</v>
      </c>
      <c r="E58" s="79"/>
      <c r="F58" s="181" t="s">
        <v>14</v>
      </c>
      <c r="H58" s="266"/>
      <c r="I58" s="267"/>
      <c r="J58" s="267"/>
      <c r="K58" s="268"/>
      <c r="L58" s="268"/>
      <c r="M58" s="268"/>
      <c r="N58" s="268"/>
      <c r="O58" s="98"/>
      <c r="P58" s="161"/>
      <c r="Q58" s="280"/>
    </row>
    <row r="59" spans="1:18" ht="15" thickBot="1" x14ac:dyDescent="0.35">
      <c r="A59" s="341" t="s">
        <v>1164</v>
      </c>
      <c r="B59" s="341"/>
      <c r="C59" s="341"/>
      <c r="D59" s="341"/>
      <c r="E59" s="341"/>
      <c r="F59" s="181" t="s">
        <v>14</v>
      </c>
    </row>
    <row r="60" spans="1:18" x14ac:dyDescent="0.3">
      <c r="H60" s="275"/>
      <c r="I60" s="275"/>
      <c r="J60" s="275"/>
      <c r="K60" s="268"/>
      <c r="L60" s="268"/>
      <c r="M60" s="268"/>
      <c r="N60" s="268"/>
      <c r="O60" s="98"/>
      <c r="P60" s="161"/>
      <c r="Q60" s="280"/>
    </row>
    <row r="61" spans="1:18" x14ac:dyDescent="0.3">
      <c r="H61" s="275"/>
      <c r="I61" s="275"/>
      <c r="J61" s="275"/>
      <c r="K61" s="268"/>
      <c r="L61" s="268"/>
      <c r="M61" s="268"/>
      <c r="N61" s="268"/>
      <c r="O61" s="98"/>
      <c r="P61" s="161"/>
      <c r="Q61" s="280"/>
    </row>
    <row r="62" spans="1:18" x14ac:dyDescent="0.3">
      <c r="H62" s="275"/>
      <c r="I62" s="275"/>
      <c r="J62" s="275"/>
      <c r="K62" s="268"/>
      <c r="L62" s="268"/>
      <c r="M62" s="268"/>
      <c r="N62" s="268"/>
      <c r="O62" s="98"/>
      <c r="P62" s="161"/>
      <c r="Q62" s="280"/>
    </row>
    <row r="63" spans="1:18" x14ac:dyDescent="0.3">
      <c r="H63" s="275"/>
      <c r="I63" s="275"/>
      <c r="J63" s="275"/>
      <c r="K63" s="268"/>
      <c r="L63" s="268"/>
      <c r="M63" s="268"/>
      <c r="N63" s="268"/>
      <c r="O63" s="98"/>
      <c r="P63" s="161"/>
      <c r="Q63" s="280"/>
    </row>
    <row r="64" spans="1:18" x14ac:dyDescent="0.3">
      <c r="H64" s="275"/>
      <c r="I64" s="275"/>
      <c r="J64" s="275"/>
      <c r="K64" s="268"/>
      <c r="L64" s="268"/>
      <c r="M64" s="268"/>
      <c r="N64" s="268"/>
      <c r="O64" s="98"/>
      <c r="P64" s="161"/>
      <c r="Q64" s="280"/>
    </row>
    <row r="65" spans="8:17" x14ac:dyDescent="0.3">
      <c r="H65" s="275"/>
      <c r="I65" s="275"/>
      <c r="J65" s="275"/>
      <c r="K65" s="268"/>
      <c r="L65" s="268"/>
      <c r="M65" s="268"/>
      <c r="N65" s="268"/>
      <c r="O65" s="98"/>
      <c r="P65" s="161"/>
      <c r="Q65" s="280"/>
    </row>
  </sheetData>
  <mergeCells count="28">
    <mergeCell ref="A26:F26"/>
    <mergeCell ref="A34:F34"/>
    <mergeCell ref="A54:F54"/>
    <mergeCell ref="A59:E59"/>
    <mergeCell ref="A37:F37"/>
    <mergeCell ref="A41:E41"/>
    <mergeCell ref="A44:F44"/>
    <mergeCell ref="A45:F45"/>
    <mergeCell ref="A50:E50"/>
    <mergeCell ref="A53:F53"/>
    <mergeCell ref="A42:F42"/>
    <mergeCell ref="A51:F51"/>
    <mergeCell ref="A1:F1"/>
    <mergeCell ref="A2:F2"/>
    <mergeCell ref="A5:F5"/>
    <mergeCell ref="A4:F4"/>
    <mergeCell ref="A36:F36"/>
    <mergeCell ref="A7:E7"/>
    <mergeCell ref="A10:F10"/>
    <mergeCell ref="A11:F11"/>
    <mergeCell ref="A15:F15"/>
    <mergeCell ref="A18:F18"/>
    <mergeCell ref="A22:F22"/>
    <mergeCell ref="A25:E25"/>
    <mergeCell ref="A28:F28"/>
    <mergeCell ref="A29:F29"/>
    <mergeCell ref="A33:E33"/>
    <mergeCell ref="A8:F8"/>
  </mergeCells>
  <phoneticPr fontId="19" type="noConversion"/>
  <pageMargins left="0.70866141732283472" right="0.70866141732283472" top="0.74803149606299213" bottom="0.74803149606299213" header="0.31496062992125984" footer="0.31496062992125984"/>
  <pageSetup paperSize="9" scale="71"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9298B-8D36-4DA4-9BC9-A2D1D1E65888}">
  <sheetPr>
    <tabColor theme="7"/>
  </sheetPr>
  <dimension ref="A1:B11"/>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978</v>
      </c>
      <c r="B1" s="310"/>
    </row>
    <row r="2" spans="1:2" ht="15.6" x14ac:dyDescent="0.3">
      <c r="A2" s="307" t="s">
        <v>1256</v>
      </c>
      <c r="B2" s="308"/>
    </row>
    <row r="3" spans="1:2" ht="16.2" thickBot="1" x14ac:dyDescent="0.35">
      <c r="A3" s="305" t="s">
        <v>135</v>
      </c>
      <c r="B3" s="306"/>
    </row>
    <row r="4" spans="1:2" ht="15.75" customHeight="1" thickBot="1" x14ac:dyDescent="0.35">
      <c r="A4" s="29" t="s">
        <v>1257</v>
      </c>
      <c r="B4" s="34"/>
    </row>
    <row r="5" spans="1:2" x14ac:dyDescent="0.3">
      <c r="A5" s="68" t="s">
        <v>397</v>
      </c>
      <c r="B5" s="59" t="str">
        <f>'Structure C1'!F7</f>
        <v>€</v>
      </c>
    </row>
    <row r="6" spans="1:2" x14ac:dyDescent="0.3">
      <c r="A6" s="68" t="s">
        <v>283</v>
      </c>
      <c r="B6" s="59" t="str">
        <f>'Structure C1'!F25</f>
        <v>€</v>
      </c>
    </row>
    <row r="7" spans="1:2" x14ac:dyDescent="0.3">
      <c r="A7" s="68" t="s">
        <v>1075</v>
      </c>
      <c r="B7" s="59" t="str">
        <f>'Structure C1'!F33</f>
        <v>€</v>
      </c>
    </row>
    <row r="8" spans="1:2" x14ac:dyDescent="0.3">
      <c r="A8" s="68" t="s">
        <v>1127</v>
      </c>
      <c r="B8" s="59" t="str">
        <f>'Structure C1'!F41</f>
        <v>€</v>
      </c>
    </row>
    <row r="9" spans="1:2" x14ac:dyDescent="0.3">
      <c r="A9" s="68" t="s">
        <v>1143</v>
      </c>
      <c r="B9" s="59" t="str">
        <f>'Structure C1'!F50</f>
        <v>€</v>
      </c>
    </row>
    <row r="10" spans="1:2" ht="15" thickBot="1" x14ac:dyDescent="0.35">
      <c r="A10" s="68" t="s">
        <v>1158</v>
      </c>
      <c r="B10" s="59" t="str">
        <f>'Structure C1'!F59</f>
        <v>€</v>
      </c>
    </row>
    <row r="11" spans="1:2" ht="21" thickBot="1" x14ac:dyDescent="0.35">
      <c r="A11" s="47" t="s">
        <v>1258</v>
      </c>
      <c r="B11" s="138"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4D9F-082D-4CFE-8353-CA469770E74E}">
  <sheetPr>
    <tabColor rgb="FF92D050"/>
  </sheetPr>
  <dimension ref="A1:S65"/>
  <sheetViews>
    <sheetView view="pageBreakPreview" topLeftCell="A6" zoomScale="70" zoomScaleNormal="100" zoomScaleSheetLayoutView="70" workbookViewId="0">
      <selection activeCell="O27" sqref="O27:P27"/>
    </sheetView>
  </sheetViews>
  <sheetFormatPr defaultRowHeight="14.4" x14ac:dyDescent="0.3"/>
  <cols>
    <col min="1" max="1" width="12.5546875" customWidth="1"/>
    <col min="2" max="2" width="67.109375" style="139" customWidth="1"/>
    <col min="3" max="3" width="11.109375" customWidth="1"/>
    <col min="6" max="6" width="11.44140625" customWidth="1"/>
    <col min="18" max="18" width="37" style="221" customWidth="1"/>
  </cols>
  <sheetData>
    <row r="1" spans="1:19" s="12" customFormat="1" ht="15.6" x14ac:dyDescent="0.3">
      <c r="A1" s="317" t="s">
        <v>978</v>
      </c>
      <c r="B1" s="317"/>
      <c r="C1" s="317"/>
      <c r="D1" s="317"/>
      <c r="E1" s="317"/>
      <c r="F1" s="317"/>
      <c r="K1"/>
      <c r="L1"/>
      <c r="M1"/>
      <c r="N1"/>
      <c r="O1"/>
      <c r="P1"/>
      <c r="Q1"/>
      <c r="R1" s="31"/>
    </row>
    <row r="2" spans="1:19" s="12" customFormat="1" ht="30.75" customHeight="1" thickBot="1" x14ac:dyDescent="0.35">
      <c r="A2" s="342" t="s">
        <v>1259</v>
      </c>
      <c r="B2" s="318"/>
      <c r="C2" s="318"/>
      <c r="D2" s="318"/>
      <c r="E2" s="318"/>
      <c r="F2" s="318"/>
      <c r="K2"/>
      <c r="L2"/>
      <c r="M2"/>
      <c r="N2"/>
      <c r="O2"/>
      <c r="P2"/>
      <c r="Q2"/>
      <c r="R2" s="31"/>
      <c r="S2" s="80"/>
    </row>
    <row r="3" spans="1:19" ht="15" thickBot="1" x14ac:dyDescent="0.35">
      <c r="A3" s="37" t="s">
        <v>3</v>
      </c>
      <c r="B3" s="37" t="s">
        <v>4</v>
      </c>
      <c r="C3" s="38" t="s">
        <v>5</v>
      </c>
      <c r="D3" s="38" t="s">
        <v>6</v>
      </c>
      <c r="E3" s="38" t="s">
        <v>7</v>
      </c>
      <c r="F3" s="243" t="s">
        <v>8</v>
      </c>
      <c r="R3"/>
    </row>
    <row r="4" spans="1:19" ht="15" thickBot="1" x14ac:dyDescent="0.35">
      <c r="A4" s="340" t="s">
        <v>397</v>
      </c>
      <c r="B4" s="340"/>
      <c r="C4" s="340"/>
      <c r="D4" s="340"/>
      <c r="E4" s="340"/>
      <c r="F4" s="340"/>
      <c r="R4"/>
    </row>
    <row r="5" spans="1:19" ht="15" customHeight="1" thickBot="1" x14ac:dyDescent="0.35">
      <c r="A5" s="313" t="s">
        <v>1169</v>
      </c>
      <c r="B5" s="313"/>
      <c r="C5" s="313"/>
      <c r="D5" s="313"/>
      <c r="E5" s="313"/>
      <c r="F5" s="313"/>
      <c r="H5" s="188"/>
      <c r="I5" s="188"/>
      <c r="J5" s="188"/>
      <c r="K5" s="188"/>
      <c r="L5" s="188"/>
      <c r="M5" s="188"/>
      <c r="N5" s="188"/>
      <c r="O5" s="188"/>
      <c r="P5" s="188"/>
      <c r="Q5" s="187"/>
    </row>
    <row r="6" spans="1:19" ht="15" thickBot="1" x14ac:dyDescent="0.35">
      <c r="A6" s="134" t="s">
        <v>399</v>
      </c>
      <c r="B6" s="46" t="s">
        <v>990</v>
      </c>
      <c r="C6" s="28" t="s">
        <v>991</v>
      </c>
      <c r="D6" s="28">
        <v>2</v>
      </c>
      <c r="E6" s="79"/>
      <c r="F6" s="181" t="s">
        <v>14</v>
      </c>
      <c r="H6" s="284"/>
      <c r="I6" s="283"/>
      <c r="J6" s="283"/>
      <c r="K6" s="276"/>
      <c r="L6" s="276"/>
      <c r="M6" s="268"/>
      <c r="N6" s="276"/>
      <c r="O6" s="164"/>
      <c r="P6" s="165"/>
      <c r="Q6" s="269"/>
      <c r="R6"/>
    </row>
    <row r="7" spans="1:19" ht="15" thickBot="1" x14ac:dyDescent="0.35">
      <c r="A7" s="341" t="s">
        <v>995</v>
      </c>
      <c r="B7" s="341"/>
      <c r="C7" s="341"/>
      <c r="D7" s="341"/>
      <c r="E7" s="341"/>
      <c r="F7" s="181" t="s">
        <v>14</v>
      </c>
      <c r="H7" s="267"/>
      <c r="I7" s="267"/>
      <c r="J7" s="267"/>
      <c r="K7" s="276"/>
      <c r="L7" s="276"/>
      <c r="M7" s="276"/>
      <c r="N7" s="276"/>
      <c r="O7" s="164"/>
      <c r="P7" s="165"/>
      <c r="Q7" s="269"/>
    </row>
    <row r="8" spans="1:19" ht="15" thickBot="1" x14ac:dyDescent="0.35">
      <c r="A8" s="331"/>
      <c r="B8" s="332"/>
      <c r="C8" s="332"/>
      <c r="D8" s="332"/>
      <c r="E8" s="332"/>
      <c r="F8" s="333"/>
      <c r="H8" s="267"/>
      <c r="I8" s="267"/>
      <c r="J8" s="267"/>
      <c r="K8" s="276"/>
      <c r="L8" s="276"/>
      <c r="M8" s="276"/>
      <c r="N8" s="276"/>
      <c r="O8" s="164"/>
      <c r="P8" s="165"/>
      <c r="Q8" s="269"/>
    </row>
    <row r="9" spans="1:19" ht="15" thickBot="1" x14ac:dyDescent="0.35">
      <c r="A9" s="37" t="s">
        <v>3</v>
      </c>
      <c r="B9" s="37" t="s">
        <v>4</v>
      </c>
      <c r="C9" s="38" t="s">
        <v>5</v>
      </c>
      <c r="D9" s="38" t="s">
        <v>6</v>
      </c>
      <c r="E9" s="38" t="s">
        <v>7</v>
      </c>
      <c r="F9" s="243" t="s">
        <v>8</v>
      </c>
      <c r="H9" s="267"/>
      <c r="I9" s="267"/>
      <c r="J9" s="267"/>
      <c r="K9" s="276"/>
      <c r="L9" s="276"/>
      <c r="M9" s="276"/>
      <c r="N9" s="276"/>
      <c r="O9" s="164"/>
      <c r="P9" s="165"/>
      <c r="Q9" s="269"/>
    </row>
    <row r="10" spans="1:19" ht="15" thickBot="1" x14ac:dyDescent="0.35">
      <c r="A10" s="340" t="s">
        <v>283</v>
      </c>
      <c r="B10" s="340"/>
      <c r="C10" s="340"/>
      <c r="D10" s="340"/>
      <c r="E10" s="340"/>
      <c r="F10" s="340"/>
      <c r="H10" s="267"/>
      <c r="I10" s="267"/>
      <c r="J10" s="267"/>
      <c r="K10" s="276"/>
      <c r="L10" s="276"/>
      <c r="M10" s="276"/>
      <c r="N10" s="276"/>
      <c r="O10" s="164"/>
      <c r="P10" s="165"/>
      <c r="Q10" s="269"/>
    </row>
    <row r="11" spans="1:19" ht="15" thickBot="1" x14ac:dyDescent="0.35">
      <c r="A11" s="313" t="s">
        <v>284</v>
      </c>
      <c r="B11" s="313"/>
      <c r="C11" s="313"/>
      <c r="D11" s="313"/>
      <c r="E11" s="313"/>
      <c r="F11" s="313"/>
      <c r="H11" s="267"/>
      <c r="I11" s="267"/>
      <c r="J11" s="267"/>
      <c r="K11" s="276"/>
      <c r="L11" s="276"/>
      <c r="M11" s="276"/>
      <c r="N11" s="276"/>
      <c r="O11" s="164"/>
      <c r="P11" s="165"/>
      <c r="Q11" s="269"/>
    </row>
    <row r="12" spans="1:19" ht="15" thickBot="1" x14ac:dyDescent="0.35">
      <c r="A12" s="134" t="s">
        <v>996</v>
      </c>
      <c r="B12" s="30" t="s">
        <v>1171</v>
      </c>
      <c r="C12" s="44" t="s">
        <v>286</v>
      </c>
      <c r="D12" s="44">
        <v>86</v>
      </c>
      <c r="E12" s="79"/>
      <c r="F12" s="181" t="s">
        <v>14</v>
      </c>
      <c r="H12" s="266"/>
      <c r="I12" s="267"/>
      <c r="J12" s="267"/>
      <c r="K12" s="276"/>
      <c r="L12" s="276"/>
      <c r="M12" s="268"/>
      <c r="N12" s="276"/>
      <c r="O12" s="164"/>
      <c r="P12" s="165"/>
      <c r="Q12" s="269"/>
    </row>
    <row r="13" spans="1:19" ht="15" thickBot="1" x14ac:dyDescent="0.35">
      <c r="A13" s="134" t="s">
        <v>998</v>
      </c>
      <c r="B13" s="30" t="s">
        <v>1213</v>
      </c>
      <c r="C13" s="44" t="s">
        <v>286</v>
      </c>
      <c r="D13" s="44">
        <v>77</v>
      </c>
      <c r="E13" s="79"/>
      <c r="F13" s="181" t="s">
        <v>14</v>
      </c>
      <c r="H13" s="273"/>
      <c r="I13" s="267"/>
      <c r="J13" s="267"/>
      <c r="K13" s="276"/>
      <c r="L13" s="276"/>
      <c r="M13" s="268"/>
      <c r="N13" s="276"/>
      <c r="O13" s="164"/>
      <c r="P13" s="165"/>
      <c r="Q13" s="269"/>
    </row>
    <row r="14" spans="1:19" ht="15" thickBot="1" x14ac:dyDescent="0.35">
      <c r="A14" s="134" t="s">
        <v>1000</v>
      </c>
      <c r="B14" s="30" t="s">
        <v>1243</v>
      </c>
      <c r="C14" s="44" t="s">
        <v>1260</v>
      </c>
      <c r="D14" s="44">
        <v>9</v>
      </c>
      <c r="E14" s="79"/>
      <c r="F14" s="181" t="s">
        <v>14</v>
      </c>
      <c r="H14" s="266"/>
      <c r="I14" s="267"/>
      <c r="J14" s="267"/>
      <c r="K14" s="276"/>
      <c r="L14" s="276"/>
      <c r="M14" s="268"/>
      <c r="N14" s="276"/>
      <c r="O14" s="164"/>
      <c r="P14" s="165"/>
      <c r="Q14" s="269"/>
    </row>
    <row r="15" spans="1:19" ht="15" thickBot="1" x14ac:dyDescent="0.35">
      <c r="A15" s="313" t="s">
        <v>312</v>
      </c>
      <c r="B15" s="313"/>
      <c r="C15" s="313"/>
      <c r="D15" s="313"/>
      <c r="E15" s="313"/>
      <c r="F15" s="313"/>
      <c r="H15" s="252"/>
      <c r="I15" s="252"/>
      <c r="J15" s="252"/>
      <c r="R15"/>
    </row>
    <row r="16" spans="1:19" ht="15" thickBot="1" x14ac:dyDescent="0.35">
      <c r="A16" s="134" t="s">
        <v>1002</v>
      </c>
      <c r="B16" s="30" t="s">
        <v>1214</v>
      </c>
      <c r="C16" s="44" t="s">
        <v>286</v>
      </c>
      <c r="D16" s="44">
        <v>86</v>
      </c>
      <c r="E16" s="79"/>
      <c r="F16" s="181" t="s">
        <v>14</v>
      </c>
      <c r="H16" s="273"/>
      <c r="I16" s="267"/>
      <c r="J16" s="267"/>
      <c r="K16" s="276"/>
      <c r="L16" s="276"/>
      <c r="M16" s="268"/>
      <c r="N16" s="276"/>
      <c r="O16" s="164"/>
      <c r="P16" s="165"/>
      <c r="Q16" s="269"/>
    </row>
    <row r="17" spans="1:18" ht="15" thickBot="1" x14ac:dyDescent="0.35">
      <c r="A17" s="134" t="s">
        <v>1004</v>
      </c>
      <c r="B17" s="30" t="s">
        <v>1215</v>
      </c>
      <c r="C17" s="44" t="s">
        <v>286</v>
      </c>
      <c r="D17" s="44">
        <v>86</v>
      </c>
      <c r="E17" s="79"/>
      <c r="F17" s="181" t="s">
        <v>14</v>
      </c>
      <c r="H17" s="266"/>
      <c r="I17" s="267"/>
      <c r="J17" s="267"/>
      <c r="K17" s="276"/>
      <c r="L17" s="276"/>
      <c r="M17" s="268"/>
      <c r="N17" s="276"/>
      <c r="O17" s="164"/>
      <c r="P17" s="165"/>
      <c r="Q17" s="269"/>
    </row>
    <row r="18" spans="1:18" ht="15" thickBot="1" x14ac:dyDescent="0.35">
      <c r="A18" s="313" t="s">
        <v>317</v>
      </c>
      <c r="B18" s="313"/>
      <c r="C18" s="313"/>
      <c r="D18" s="313"/>
      <c r="E18" s="313"/>
      <c r="F18" s="313"/>
      <c r="H18" s="252"/>
      <c r="I18" s="252"/>
      <c r="J18" s="252"/>
      <c r="R18"/>
    </row>
    <row r="19" spans="1:18" ht="15" thickBot="1" x14ac:dyDescent="0.35">
      <c r="A19" s="134" t="s">
        <v>1006</v>
      </c>
      <c r="B19" s="30" t="s">
        <v>1007</v>
      </c>
      <c r="C19" s="44" t="s">
        <v>286</v>
      </c>
      <c r="D19" s="44">
        <v>146</v>
      </c>
      <c r="E19" s="79"/>
      <c r="F19" s="181" t="s">
        <v>14</v>
      </c>
      <c r="H19" s="266"/>
      <c r="I19" s="267"/>
      <c r="J19" s="267"/>
      <c r="K19" s="276"/>
      <c r="L19" s="276"/>
      <c r="M19" s="268"/>
      <c r="N19" s="276"/>
      <c r="O19" s="164"/>
      <c r="P19" s="165"/>
      <c r="Q19" s="269"/>
    </row>
    <row r="20" spans="1:18" ht="15.75" customHeight="1" thickBot="1" x14ac:dyDescent="0.35">
      <c r="A20" s="134" t="s">
        <v>1009</v>
      </c>
      <c r="B20" s="30" t="s">
        <v>1261</v>
      </c>
      <c r="C20" s="44" t="s">
        <v>286</v>
      </c>
      <c r="D20" s="44">
        <v>47</v>
      </c>
      <c r="E20" s="79"/>
      <c r="F20" s="181" t="s">
        <v>14</v>
      </c>
      <c r="H20" s="266"/>
      <c r="I20" s="267"/>
      <c r="J20" s="267"/>
      <c r="K20" s="276"/>
      <c r="L20" s="276"/>
      <c r="M20" s="268"/>
      <c r="N20" s="276"/>
      <c r="O20" s="164"/>
      <c r="P20" s="165"/>
      <c r="Q20" s="269"/>
    </row>
    <row r="21" spans="1:18" ht="15" thickBot="1" x14ac:dyDescent="0.35">
      <c r="A21" s="134" t="s">
        <v>1176</v>
      </c>
      <c r="B21" s="30" t="s">
        <v>1244</v>
      </c>
      <c r="C21" s="44" t="s">
        <v>298</v>
      </c>
      <c r="D21" s="44">
        <v>14</v>
      </c>
      <c r="E21" s="79"/>
      <c r="F21" s="181" t="s">
        <v>14</v>
      </c>
      <c r="H21" s="266"/>
      <c r="I21" s="267"/>
      <c r="J21" s="267"/>
      <c r="K21" s="276"/>
      <c r="L21" s="276"/>
      <c r="M21" s="268"/>
      <c r="N21" s="276"/>
      <c r="O21" s="164"/>
      <c r="P21" s="165"/>
      <c r="Q21" s="269"/>
    </row>
    <row r="22" spans="1:18" ht="15" thickBot="1" x14ac:dyDescent="0.35">
      <c r="A22" s="313" t="s">
        <v>1008</v>
      </c>
      <c r="B22" s="313"/>
      <c r="C22" s="313"/>
      <c r="D22" s="313"/>
      <c r="E22" s="313"/>
      <c r="F22" s="313"/>
      <c r="H22" s="252"/>
      <c r="I22" s="252"/>
      <c r="J22" s="252"/>
      <c r="R22"/>
    </row>
    <row r="23" spans="1:18" ht="15" thickBot="1" x14ac:dyDescent="0.35">
      <c r="A23" s="134" t="s">
        <v>1178</v>
      </c>
      <c r="B23" s="30" t="s">
        <v>1245</v>
      </c>
      <c r="C23" s="44" t="s">
        <v>286</v>
      </c>
      <c r="D23" s="136">
        <v>146</v>
      </c>
      <c r="E23" s="79"/>
      <c r="F23" s="181" t="s">
        <v>14</v>
      </c>
      <c r="H23" s="266"/>
      <c r="I23" s="267"/>
      <c r="J23" s="267"/>
      <c r="K23" s="276"/>
      <c r="L23" s="276"/>
      <c r="M23" s="268"/>
      <c r="N23" s="276"/>
      <c r="O23" s="164"/>
      <c r="P23" s="165"/>
      <c r="Q23" s="269"/>
    </row>
    <row r="24" spans="1:18" ht="15" thickBot="1" x14ac:dyDescent="0.35">
      <c r="A24" s="134" t="s">
        <v>1180</v>
      </c>
      <c r="B24" s="30" t="s">
        <v>1246</v>
      </c>
      <c r="C24" s="44" t="s">
        <v>286</v>
      </c>
      <c r="D24" s="44">
        <v>47</v>
      </c>
      <c r="E24" s="79"/>
      <c r="F24" s="181" t="s">
        <v>14</v>
      </c>
      <c r="H24" s="266"/>
      <c r="I24" s="267"/>
      <c r="J24" s="267"/>
      <c r="K24" s="276"/>
      <c r="L24" s="276"/>
      <c r="M24" s="268"/>
      <c r="N24" s="276"/>
      <c r="O24" s="164"/>
      <c r="P24" s="165"/>
      <c r="Q24" s="269"/>
    </row>
    <row r="25" spans="1:18" ht="15" thickBot="1" x14ac:dyDescent="0.35">
      <c r="A25" s="341" t="s">
        <v>1011</v>
      </c>
      <c r="B25" s="341"/>
      <c r="C25" s="341"/>
      <c r="D25" s="341"/>
      <c r="E25" s="341"/>
      <c r="F25" s="181" t="s">
        <v>14</v>
      </c>
      <c r="H25" s="252"/>
      <c r="I25" s="252"/>
      <c r="J25" s="252"/>
      <c r="R25"/>
    </row>
    <row r="26" spans="1:18" ht="15" thickBot="1" x14ac:dyDescent="0.35">
      <c r="A26" s="334"/>
      <c r="B26" s="335"/>
      <c r="C26" s="335"/>
      <c r="D26" s="335"/>
      <c r="E26" s="335"/>
      <c r="F26" s="336"/>
      <c r="H26" s="252"/>
      <c r="I26" s="252"/>
      <c r="J26" s="252"/>
      <c r="R26"/>
    </row>
    <row r="27" spans="1:18" ht="15" thickBot="1" x14ac:dyDescent="0.35">
      <c r="A27" s="37" t="s">
        <v>3</v>
      </c>
      <c r="B27" s="37" t="s">
        <v>4</v>
      </c>
      <c r="C27" s="38" t="s">
        <v>5</v>
      </c>
      <c r="D27" s="38" t="s">
        <v>6</v>
      </c>
      <c r="E27" s="38" t="s">
        <v>7</v>
      </c>
      <c r="F27" s="243" t="s">
        <v>8</v>
      </c>
      <c r="H27" s="252"/>
      <c r="I27" s="252"/>
      <c r="J27" s="252"/>
      <c r="R27"/>
    </row>
    <row r="28" spans="1:18" ht="15" thickBot="1" x14ac:dyDescent="0.35">
      <c r="A28" s="340" t="s">
        <v>1075</v>
      </c>
      <c r="B28" s="340"/>
      <c r="C28" s="340"/>
      <c r="D28" s="340"/>
      <c r="E28" s="340"/>
      <c r="F28" s="340"/>
      <c r="H28" s="252"/>
      <c r="I28" s="252"/>
      <c r="J28" s="252"/>
      <c r="R28"/>
    </row>
    <row r="29" spans="1:18" ht="15" thickBot="1" x14ac:dyDescent="0.35">
      <c r="A29" s="313" t="s">
        <v>1076</v>
      </c>
      <c r="B29" s="313"/>
      <c r="C29" s="313"/>
      <c r="D29" s="313"/>
      <c r="E29" s="313"/>
      <c r="F29" s="313"/>
      <c r="H29" s="252"/>
      <c r="I29" s="252"/>
      <c r="J29" s="252"/>
      <c r="R29"/>
    </row>
    <row r="30" spans="1:18" ht="15" thickBot="1" x14ac:dyDescent="0.35">
      <c r="A30" s="43" t="s">
        <v>1077</v>
      </c>
      <c r="B30" s="30" t="s">
        <v>1224</v>
      </c>
      <c r="C30" s="44" t="s">
        <v>286</v>
      </c>
      <c r="D30" s="44">
        <v>4</v>
      </c>
      <c r="E30" s="79"/>
      <c r="F30" s="181" t="s">
        <v>14</v>
      </c>
      <c r="H30" s="267"/>
      <c r="I30" s="267"/>
      <c r="J30" s="267"/>
      <c r="K30" s="276"/>
      <c r="L30" s="276"/>
      <c r="M30" s="268"/>
      <c r="N30" s="276"/>
      <c r="O30" s="164"/>
      <c r="P30" s="165"/>
      <c r="Q30" s="269"/>
    </row>
    <row r="31" spans="1:18" ht="15" thickBot="1" x14ac:dyDescent="0.35">
      <c r="A31" s="43" t="s">
        <v>1079</v>
      </c>
      <c r="B31" s="30" t="s">
        <v>1225</v>
      </c>
      <c r="C31" s="44" t="s">
        <v>298</v>
      </c>
      <c r="D31" s="44">
        <v>2</v>
      </c>
      <c r="E31" s="79"/>
      <c r="F31" s="181" t="s">
        <v>14</v>
      </c>
      <c r="H31" s="267"/>
      <c r="I31" s="267"/>
      <c r="J31" s="267"/>
      <c r="K31" s="276"/>
      <c r="L31" s="276"/>
      <c r="M31" s="268"/>
      <c r="N31" s="276"/>
      <c r="O31" s="164"/>
      <c r="P31" s="165"/>
      <c r="Q31" s="269"/>
    </row>
    <row r="32" spans="1:18" ht="15" thickBot="1" x14ac:dyDescent="0.35">
      <c r="A32" s="341" t="s">
        <v>1126</v>
      </c>
      <c r="B32" s="341"/>
      <c r="C32" s="341"/>
      <c r="D32" s="341"/>
      <c r="E32" s="341"/>
      <c r="F32" s="181" t="s">
        <v>14</v>
      </c>
      <c r="H32" s="252"/>
      <c r="I32" s="252"/>
      <c r="J32" s="252"/>
      <c r="R32"/>
    </row>
    <row r="33" spans="1:18" ht="15" thickBot="1" x14ac:dyDescent="0.35">
      <c r="A33" s="334"/>
      <c r="B33" s="335"/>
      <c r="C33" s="335"/>
      <c r="D33" s="335"/>
      <c r="E33" s="335"/>
      <c r="F33" s="336"/>
      <c r="H33" s="252"/>
      <c r="I33" s="252"/>
      <c r="J33" s="252"/>
      <c r="R33"/>
    </row>
    <row r="34" spans="1:18" ht="15" thickBot="1" x14ac:dyDescent="0.35">
      <c r="A34" s="37" t="s">
        <v>3</v>
      </c>
      <c r="B34" s="37" t="s">
        <v>4</v>
      </c>
      <c r="C34" s="38" t="s">
        <v>5</v>
      </c>
      <c r="D34" s="38" t="s">
        <v>6</v>
      </c>
      <c r="E34" s="38" t="s">
        <v>7</v>
      </c>
      <c r="F34" s="243" t="s">
        <v>8</v>
      </c>
      <c r="H34" s="252"/>
      <c r="I34" s="252"/>
      <c r="J34" s="252"/>
      <c r="R34"/>
    </row>
    <row r="35" spans="1:18" ht="15" thickBot="1" x14ac:dyDescent="0.35">
      <c r="A35" s="340" t="s">
        <v>1248</v>
      </c>
      <c r="B35" s="340"/>
      <c r="C35" s="340"/>
      <c r="D35" s="340"/>
      <c r="E35" s="340"/>
      <c r="F35" s="340"/>
      <c r="H35" s="252"/>
      <c r="I35" s="252"/>
      <c r="J35" s="252"/>
      <c r="R35"/>
    </row>
    <row r="36" spans="1:18" ht="15" thickBot="1" x14ac:dyDescent="0.35">
      <c r="A36" s="341" t="s">
        <v>1128</v>
      </c>
      <c r="B36" s="341"/>
      <c r="C36" s="341"/>
      <c r="D36" s="341"/>
      <c r="E36" s="341"/>
      <c r="F36" s="341"/>
      <c r="H36" s="252"/>
      <c r="I36" s="252"/>
      <c r="J36" s="252"/>
      <c r="R36"/>
    </row>
    <row r="37" spans="1:18" ht="27.6" customHeight="1" thickBot="1" x14ac:dyDescent="0.35">
      <c r="A37" s="42" t="s">
        <v>1131</v>
      </c>
      <c r="B37" s="30" t="s">
        <v>1136</v>
      </c>
      <c r="C37" s="40" t="s">
        <v>694</v>
      </c>
      <c r="D37" s="44">
        <v>55</v>
      </c>
      <c r="E37" s="79"/>
      <c r="F37" s="181" t="s">
        <v>14</v>
      </c>
      <c r="H37" s="267"/>
      <c r="I37" s="267"/>
      <c r="J37" s="267"/>
      <c r="K37" s="276"/>
      <c r="L37" s="276"/>
      <c r="M37" s="268"/>
      <c r="N37" s="276"/>
      <c r="O37" s="164"/>
      <c r="P37" s="165"/>
      <c r="Q37" s="269"/>
    </row>
    <row r="38" spans="1:18" ht="26.4" customHeight="1" thickBot="1" x14ac:dyDescent="0.35">
      <c r="A38" s="42" t="s">
        <v>1133</v>
      </c>
      <c r="B38" s="30" t="s">
        <v>1226</v>
      </c>
      <c r="C38" s="40" t="s">
        <v>694</v>
      </c>
      <c r="D38" s="40">
        <v>26</v>
      </c>
      <c r="E38" s="79"/>
      <c r="F38" s="181" t="s">
        <v>14</v>
      </c>
      <c r="H38" s="267"/>
      <c r="I38" s="267"/>
      <c r="J38" s="267"/>
      <c r="K38" s="276"/>
      <c r="L38" s="276"/>
      <c r="M38" s="268"/>
      <c r="N38" s="276"/>
      <c r="O38" s="164"/>
      <c r="P38" s="165"/>
      <c r="Q38" s="269"/>
    </row>
    <row r="39" spans="1:18" ht="23.4" customHeight="1" thickBot="1" x14ac:dyDescent="0.35">
      <c r="A39" s="42" t="s">
        <v>1135</v>
      </c>
      <c r="B39" s="30" t="s">
        <v>1227</v>
      </c>
      <c r="C39" s="40" t="s">
        <v>1250</v>
      </c>
      <c r="D39" s="40">
        <v>10</v>
      </c>
      <c r="E39" s="79"/>
      <c r="F39" s="181" t="s">
        <v>14</v>
      </c>
      <c r="H39" s="267"/>
      <c r="I39" s="267"/>
      <c r="J39" s="267"/>
      <c r="K39" s="276"/>
      <c r="L39" s="276"/>
      <c r="M39" s="268"/>
      <c r="N39" s="276"/>
      <c r="O39" s="164"/>
      <c r="P39" s="165"/>
      <c r="Q39" s="269"/>
    </row>
    <row r="40" spans="1:18" ht="15" thickBot="1" x14ac:dyDescent="0.35">
      <c r="A40" s="344" t="s">
        <v>1142</v>
      </c>
      <c r="B40" s="344"/>
      <c r="C40" s="344"/>
      <c r="D40" s="344"/>
      <c r="E40" s="344"/>
      <c r="F40" s="181" t="s">
        <v>14</v>
      </c>
      <c r="H40" s="252"/>
      <c r="I40" s="252"/>
      <c r="J40" s="252"/>
      <c r="R40"/>
    </row>
    <row r="41" spans="1:18" ht="15" thickBot="1" x14ac:dyDescent="0.35">
      <c r="A41" s="331"/>
      <c r="B41" s="332"/>
      <c r="C41" s="332"/>
      <c r="D41" s="332"/>
      <c r="E41" s="332"/>
      <c r="F41" s="333"/>
      <c r="H41" s="252"/>
      <c r="I41" s="252"/>
      <c r="J41" s="252"/>
      <c r="R41"/>
    </row>
    <row r="42" spans="1:18" ht="15" thickBot="1" x14ac:dyDescent="0.35">
      <c r="A42" s="37" t="s">
        <v>3</v>
      </c>
      <c r="B42" s="37" t="s">
        <v>4</v>
      </c>
      <c r="C42" s="38" t="s">
        <v>5</v>
      </c>
      <c r="D42" s="38" t="s">
        <v>6</v>
      </c>
      <c r="E42" s="38" t="s">
        <v>7</v>
      </c>
      <c r="F42" s="243" t="s">
        <v>8</v>
      </c>
      <c r="H42" s="252"/>
      <c r="I42" s="252"/>
      <c r="J42" s="252"/>
      <c r="R42"/>
    </row>
    <row r="43" spans="1:18" ht="15" thickBot="1" x14ac:dyDescent="0.35">
      <c r="A43" s="341" t="s">
        <v>1143</v>
      </c>
      <c r="B43" s="341"/>
      <c r="C43" s="341"/>
      <c r="D43" s="341"/>
      <c r="E43" s="341"/>
      <c r="F43" s="341"/>
      <c r="H43" s="252"/>
      <c r="I43" s="252"/>
      <c r="J43" s="252"/>
      <c r="R43"/>
    </row>
    <row r="44" spans="1:18" ht="15" thickBot="1" x14ac:dyDescent="0.35">
      <c r="A44" s="316" t="s">
        <v>1147</v>
      </c>
      <c r="B44" s="316"/>
      <c r="C44" s="316"/>
      <c r="D44" s="316"/>
      <c r="E44" s="316"/>
      <c r="F44" s="316"/>
      <c r="H44" s="252"/>
      <c r="I44" s="252"/>
      <c r="J44" s="252"/>
      <c r="R44"/>
    </row>
    <row r="45" spans="1:18" ht="15" thickBot="1" x14ac:dyDescent="0.35">
      <c r="A45" s="49" t="s">
        <v>1145</v>
      </c>
      <c r="B45" s="30" t="s">
        <v>1228</v>
      </c>
      <c r="C45" s="40" t="s">
        <v>694</v>
      </c>
      <c r="D45" s="44">
        <v>10</v>
      </c>
      <c r="E45" s="79"/>
      <c r="F45" s="181" t="s">
        <v>14</v>
      </c>
      <c r="H45" s="267"/>
      <c r="I45" s="267"/>
      <c r="J45" s="267"/>
      <c r="K45" s="276"/>
      <c r="L45" s="276"/>
      <c r="M45" s="268"/>
      <c r="N45" s="276"/>
      <c r="O45" s="164"/>
      <c r="P45" s="165"/>
      <c r="Q45" s="269"/>
      <c r="R45"/>
    </row>
    <row r="46" spans="1:18" ht="15" thickBot="1" x14ac:dyDescent="0.35">
      <c r="A46" s="49" t="s">
        <v>1148</v>
      </c>
      <c r="B46" s="30" t="s">
        <v>1251</v>
      </c>
      <c r="C46" s="40" t="s">
        <v>173</v>
      </c>
      <c r="D46" s="44">
        <v>50</v>
      </c>
      <c r="E46" s="41"/>
      <c r="F46" s="181" t="s">
        <v>14</v>
      </c>
      <c r="H46" s="267"/>
      <c r="I46" s="267"/>
      <c r="J46" s="267"/>
      <c r="K46" s="279"/>
      <c r="L46" s="268"/>
      <c r="M46" s="268"/>
      <c r="N46" s="268"/>
      <c r="O46" s="98"/>
      <c r="P46" s="161"/>
      <c r="Q46" s="280"/>
      <c r="R46" s="31"/>
    </row>
    <row r="47" spans="1:18" ht="15" thickBot="1" x14ac:dyDescent="0.35">
      <c r="A47" s="49" t="s">
        <v>1150</v>
      </c>
      <c r="B47" s="30" t="s">
        <v>1230</v>
      </c>
      <c r="C47" s="40" t="s">
        <v>173</v>
      </c>
      <c r="D47" s="44">
        <v>50</v>
      </c>
      <c r="E47" s="79"/>
      <c r="F47" s="181" t="s">
        <v>14</v>
      </c>
      <c r="H47" s="268"/>
      <c r="I47" s="268"/>
      <c r="J47" s="268"/>
      <c r="K47" s="277"/>
      <c r="L47" s="276"/>
      <c r="M47" s="268"/>
      <c r="N47" s="276"/>
      <c r="O47" s="164"/>
      <c r="P47" s="165"/>
      <c r="Q47" s="269"/>
    </row>
    <row r="48" spans="1:18" ht="15" thickBot="1" x14ac:dyDescent="0.35">
      <c r="A48" s="49" t="s">
        <v>1153</v>
      </c>
      <c r="B48" s="30" t="s">
        <v>1231</v>
      </c>
      <c r="C48" s="40" t="s">
        <v>173</v>
      </c>
      <c r="D48" s="44">
        <v>100</v>
      </c>
      <c r="E48" s="79"/>
      <c r="F48" s="181" t="s">
        <v>14</v>
      </c>
      <c r="H48" s="267"/>
      <c r="I48" s="267"/>
      <c r="J48" s="267"/>
      <c r="K48" s="276"/>
      <c r="L48" s="276"/>
      <c r="M48" s="268"/>
      <c r="N48" s="276"/>
      <c r="O48" s="164"/>
      <c r="P48" s="165"/>
      <c r="Q48" s="269"/>
      <c r="R48"/>
    </row>
    <row r="49" spans="1:17" ht="15" thickBot="1" x14ac:dyDescent="0.35">
      <c r="A49" s="341" t="s">
        <v>1157</v>
      </c>
      <c r="B49" s="341"/>
      <c r="C49" s="341"/>
      <c r="D49" s="341"/>
      <c r="E49" s="341"/>
      <c r="F49" s="181" t="s">
        <v>14</v>
      </c>
      <c r="H49" s="267"/>
      <c r="I49" s="267"/>
      <c r="J49" s="267"/>
      <c r="K49" s="276"/>
      <c r="L49" s="276"/>
      <c r="M49" s="276"/>
      <c r="N49" s="276"/>
      <c r="O49" s="164"/>
      <c r="P49" s="165"/>
      <c r="Q49" s="269"/>
    </row>
    <row r="50" spans="1:17" ht="15" thickBot="1" x14ac:dyDescent="0.35">
      <c r="A50" s="347"/>
      <c r="B50" s="348"/>
      <c r="C50" s="348"/>
      <c r="D50" s="348"/>
      <c r="E50" s="348"/>
      <c r="F50" s="349"/>
      <c r="H50" s="267"/>
      <c r="I50" s="267"/>
      <c r="J50" s="267"/>
      <c r="K50" s="276"/>
      <c r="L50" s="276"/>
      <c r="M50" s="276"/>
      <c r="N50" s="276"/>
      <c r="O50" s="164"/>
      <c r="P50" s="165"/>
      <c r="Q50" s="269"/>
    </row>
    <row r="51" spans="1:17" ht="15" thickBot="1" x14ac:dyDescent="0.35">
      <c r="A51" s="37" t="s">
        <v>3</v>
      </c>
      <c r="B51" s="37" t="s">
        <v>4</v>
      </c>
      <c r="C51" s="38" t="s">
        <v>5</v>
      </c>
      <c r="D51" s="38" t="s">
        <v>6</v>
      </c>
      <c r="E51" s="38" t="s">
        <v>7</v>
      </c>
      <c r="F51" s="243" t="s">
        <v>8</v>
      </c>
      <c r="H51" s="267"/>
      <c r="I51" s="267"/>
      <c r="J51" s="267"/>
      <c r="K51" s="276"/>
      <c r="L51" s="276"/>
      <c r="M51" s="276"/>
      <c r="N51" s="276"/>
      <c r="O51" s="164"/>
      <c r="P51" s="165"/>
      <c r="Q51" s="269"/>
    </row>
    <row r="52" spans="1:17" ht="15" thickBot="1" x14ac:dyDescent="0.35">
      <c r="A52" s="341" t="s">
        <v>1232</v>
      </c>
      <c r="B52" s="341"/>
      <c r="C52" s="341"/>
      <c r="D52" s="341"/>
      <c r="E52" s="341"/>
      <c r="F52" s="341"/>
      <c r="H52" s="267"/>
      <c r="I52" s="267"/>
      <c r="J52" s="267"/>
      <c r="K52" s="276"/>
      <c r="L52" s="276"/>
      <c r="M52" s="276"/>
      <c r="N52" s="276"/>
      <c r="O52" s="164"/>
      <c r="P52" s="165"/>
      <c r="Q52" s="269"/>
    </row>
    <row r="53" spans="1:17" ht="15" thickBot="1" x14ac:dyDescent="0.35">
      <c r="A53" s="316" t="s">
        <v>1159</v>
      </c>
      <c r="B53" s="316"/>
      <c r="C53" s="316"/>
      <c r="D53" s="316"/>
      <c r="E53" s="316"/>
      <c r="F53" s="316"/>
      <c r="H53" s="267"/>
      <c r="I53" s="267"/>
      <c r="J53" s="267"/>
      <c r="K53" s="276"/>
      <c r="L53" s="276"/>
      <c r="M53" s="276"/>
      <c r="N53" s="276"/>
      <c r="O53" s="164"/>
      <c r="P53" s="165"/>
      <c r="Q53" s="269"/>
    </row>
    <row r="54" spans="1:17" ht="38.4" customHeight="1" thickBot="1" x14ac:dyDescent="0.35">
      <c r="A54" s="49" t="s">
        <v>1160</v>
      </c>
      <c r="B54" s="27" t="s">
        <v>1262</v>
      </c>
      <c r="C54" s="44" t="s">
        <v>991</v>
      </c>
      <c r="D54" s="44">
        <v>1</v>
      </c>
      <c r="E54" s="99"/>
      <c r="F54" s="181" t="s">
        <v>14</v>
      </c>
      <c r="H54" s="266"/>
      <c r="I54" s="267"/>
      <c r="J54" s="267"/>
      <c r="K54" s="276"/>
      <c r="L54" s="276"/>
      <c r="M54" s="268"/>
      <c r="N54" s="276"/>
      <c r="O54" s="164"/>
      <c r="P54" s="165"/>
      <c r="Q54" s="269"/>
    </row>
    <row r="55" spans="1:17" ht="40.200000000000003" customHeight="1" thickBot="1" x14ac:dyDescent="0.35">
      <c r="A55" s="49" t="s">
        <v>1162</v>
      </c>
      <c r="B55" s="30" t="s">
        <v>1263</v>
      </c>
      <c r="C55" s="44" t="s">
        <v>991</v>
      </c>
      <c r="D55" s="44">
        <v>1</v>
      </c>
      <c r="E55" s="79"/>
      <c r="F55" s="181" t="s">
        <v>14</v>
      </c>
      <c r="H55" s="267"/>
      <c r="I55" s="278"/>
      <c r="J55" s="278"/>
      <c r="K55" s="276"/>
      <c r="L55" s="276"/>
      <c r="M55" s="268"/>
      <c r="N55" s="276"/>
      <c r="O55" s="164"/>
      <c r="P55" s="165"/>
      <c r="Q55" s="269"/>
    </row>
    <row r="56" spans="1:17" ht="31.2" thickBot="1" x14ac:dyDescent="0.35">
      <c r="A56" s="49" t="s">
        <v>1235</v>
      </c>
      <c r="B56" s="30" t="s">
        <v>1264</v>
      </c>
      <c r="C56" s="44" t="s">
        <v>991</v>
      </c>
      <c r="D56" s="44">
        <v>1</v>
      </c>
      <c r="E56" s="79"/>
      <c r="F56" s="181" t="s">
        <v>14</v>
      </c>
      <c r="H56" s="266"/>
      <c r="I56" s="267"/>
      <c r="J56" s="267"/>
      <c r="K56" s="276"/>
      <c r="L56" s="276"/>
      <c r="M56" s="268"/>
      <c r="N56" s="276"/>
      <c r="O56" s="164"/>
      <c r="P56" s="165"/>
      <c r="Q56" s="269"/>
    </row>
    <row r="57" spans="1:17" ht="33" customHeight="1" thickBot="1" x14ac:dyDescent="0.35">
      <c r="A57" s="49" t="s">
        <v>1237</v>
      </c>
      <c r="B57" s="30" t="s">
        <v>1265</v>
      </c>
      <c r="C57" s="44" t="s">
        <v>991</v>
      </c>
      <c r="D57" s="44">
        <v>1</v>
      </c>
      <c r="E57" s="79"/>
      <c r="F57" s="181" t="s">
        <v>14</v>
      </c>
      <c r="H57" s="266"/>
      <c r="I57" s="267"/>
      <c r="J57" s="267"/>
      <c r="K57" s="276"/>
      <c r="L57" s="276"/>
      <c r="M57" s="268"/>
      <c r="N57" s="276"/>
      <c r="O57" s="164"/>
      <c r="P57" s="165"/>
      <c r="Q57" s="269"/>
    </row>
    <row r="58" spans="1:17" ht="15" thickBot="1" x14ac:dyDescent="0.35">
      <c r="A58" s="341" t="s">
        <v>1164</v>
      </c>
      <c r="B58" s="341"/>
      <c r="C58" s="341"/>
      <c r="D58" s="341"/>
      <c r="E58" s="341"/>
      <c r="F58" s="181" t="s">
        <v>14</v>
      </c>
    </row>
    <row r="59" spans="1:17" x14ac:dyDescent="0.3">
      <c r="A59" s="36"/>
      <c r="B59" s="36"/>
      <c r="C59" s="36"/>
      <c r="D59" s="36"/>
      <c r="E59" s="36"/>
      <c r="H59" s="275"/>
      <c r="I59" s="275"/>
      <c r="J59" s="275"/>
      <c r="K59" s="276"/>
      <c r="L59" s="276"/>
      <c r="M59" s="276"/>
      <c r="N59" s="276"/>
      <c r="O59" s="164"/>
      <c r="P59" s="165"/>
      <c r="Q59" s="269"/>
    </row>
    <row r="60" spans="1:17" x14ac:dyDescent="0.3">
      <c r="H60" s="275"/>
      <c r="I60" s="275"/>
      <c r="J60" s="275"/>
      <c r="K60" s="276"/>
      <c r="L60" s="276"/>
      <c r="M60" s="276"/>
      <c r="N60" s="276"/>
      <c r="O60" s="164"/>
      <c r="P60" s="165"/>
      <c r="Q60" s="269"/>
    </row>
    <row r="61" spans="1:17" x14ac:dyDescent="0.3">
      <c r="H61" s="275"/>
      <c r="I61" s="275"/>
      <c r="J61" s="275"/>
      <c r="K61" s="276"/>
      <c r="L61" s="276"/>
      <c r="M61" s="276"/>
      <c r="N61" s="276"/>
      <c r="O61" s="164"/>
      <c r="P61" s="165"/>
      <c r="Q61" s="269"/>
    </row>
    <row r="62" spans="1:17" x14ac:dyDescent="0.3">
      <c r="H62" s="275"/>
      <c r="I62" s="275"/>
      <c r="J62" s="275"/>
      <c r="K62" s="276"/>
      <c r="L62" s="276"/>
      <c r="M62" s="276"/>
      <c r="N62" s="276"/>
      <c r="O62" s="164"/>
      <c r="P62" s="165"/>
      <c r="Q62" s="269"/>
    </row>
    <row r="63" spans="1:17" x14ac:dyDescent="0.3">
      <c r="H63" s="275"/>
      <c r="I63" s="275"/>
      <c r="J63" s="275"/>
      <c r="K63" s="276"/>
      <c r="L63" s="276"/>
      <c r="M63" s="276"/>
      <c r="N63" s="276"/>
      <c r="O63" s="164"/>
      <c r="P63" s="165"/>
      <c r="Q63" s="269"/>
    </row>
    <row r="64" spans="1:17" x14ac:dyDescent="0.3">
      <c r="H64" s="275"/>
      <c r="I64" s="275"/>
      <c r="J64" s="275"/>
      <c r="K64" s="276"/>
      <c r="L64" s="276"/>
      <c r="M64" s="276"/>
      <c r="N64" s="276"/>
      <c r="O64" s="164"/>
      <c r="P64" s="165"/>
      <c r="Q64" s="269"/>
    </row>
    <row r="65" spans="8:17" x14ac:dyDescent="0.3">
      <c r="H65" s="275"/>
      <c r="I65" s="275"/>
      <c r="J65" s="275"/>
      <c r="K65" s="276"/>
      <c r="L65" s="276"/>
      <c r="M65" s="276"/>
      <c r="N65" s="276"/>
      <c r="O65" s="164"/>
      <c r="P65" s="165"/>
      <c r="Q65" s="269"/>
    </row>
  </sheetData>
  <mergeCells count="28">
    <mergeCell ref="A26:F26"/>
    <mergeCell ref="A33:F33"/>
    <mergeCell ref="A53:F53"/>
    <mergeCell ref="A58:E58"/>
    <mergeCell ref="A36:F36"/>
    <mergeCell ref="A40:E40"/>
    <mergeCell ref="A43:F43"/>
    <mergeCell ref="A44:F44"/>
    <mergeCell ref="A49:E49"/>
    <mergeCell ref="A52:F52"/>
    <mergeCell ref="A41:F41"/>
    <mergeCell ref="A50:F50"/>
    <mergeCell ref="A1:F1"/>
    <mergeCell ref="A2:F2"/>
    <mergeCell ref="A5:F5"/>
    <mergeCell ref="A4:F4"/>
    <mergeCell ref="A35:F35"/>
    <mergeCell ref="A7:E7"/>
    <mergeCell ref="A10:F10"/>
    <mergeCell ref="A11:F11"/>
    <mergeCell ref="A15:F15"/>
    <mergeCell ref="A18:F18"/>
    <mergeCell ref="A22:F22"/>
    <mergeCell ref="A25:E25"/>
    <mergeCell ref="A28:F28"/>
    <mergeCell ref="A29:F29"/>
    <mergeCell ref="A32:E32"/>
    <mergeCell ref="A8:F8"/>
  </mergeCells>
  <pageMargins left="0.70866141732283472" right="0.70866141732283472" top="0.74803149606299213" bottom="0.74803149606299213" header="0.31496062992125984" footer="0.31496062992125984"/>
  <pageSetup paperSize="9" scale="71"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1881-6518-41E5-A3D5-6A9C2AB9ECAB}">
  <sheetPr>
    <tabColor theme="7"/>
  </sheetPr>
  <dimension ref="A1:B11"/>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978</v>
      </c>
      <c r="B1" s="310"/>
    </row>
    <row r="2" spans="1:2" ht="15.6" x14ac:dyDescent="0.3">
      <c r="A2" s="307" t="s">
        <v>1266</v>
      </c>
      <c r="B2" s="308"/>
    </row>
    <row r="3" spans="1:2" ht="16.2" thickBot="1" x14ac:dyDescent="0.35">
      <c r="A3" s="305" t="s">
        <v>135</v>
      </c>
      <c r="B3" s="306"/>
    </row>
    <row r="4" spans="1:2" ht="15.75" customHeight="1" thickBot="1" x14ac:dyDescent="0.35">
      <c r="A4" s="29" t="s">
        <v>1267</v>
      </c>
      <c r="B4" s="34"/>
    </row>
    <row r="5" spans="1:2" x14ac:dyDescent="0.3">
      <c r="A5" s="68" t="s">
        <v>397</v>
      </c>
      <c r="B5" s="59" t="str">
        <f>'Structure C2'!F7</f>
        <v>€</v>
      </c>
    </row>
    <row r="6" spans="1:2" x14ac:dyDescent="0.3">
      <c r="A6" s="68" t="s">
        <v>283</v>
      </c>
      <c r="B6" s="59" t="str">
        <f>'Structure C2'!F25</f>
        <v>€</v>
      </c>
    </row>
    <row r="7" spans="1:2" x14ac:dyDescent="0.3">
      <c r="A7" s="68" t="s">
        <v>1075</v>
      </c>
      <c r="B7" s="59" t="str">
        <f>'Structure C2'!F32</f>
        <v>€</v>
      </c>
    </row>
    <row r="8" spans="1:2" x14ac:dyDescent="0.3">
      <c r="A8" s="68" t="s">
        <v>1127</v>
      </c>
      <c r="B8" s="59" t="str">
        <f>'Structure C2'!F40</f>
        <v>€</v>
      </c>
    </row>
    <row r="9" spans="1:2" x14ac:dyDescent="0.3">
      <c r="A9" s="68" t="s">
        <v>1143</v>
      </c>
      <c r="B9" s="59" t="str">
        <f>'Structure C2'!F49</f>
        <v>€</v>
      </c>
    </row>
    <row r="10" spans="1:2" ht="15" thickBot="1" x14ac:dyDescent="0.35">
      <c r="A10" s="68" t="s">
        <v>1158</v>
      </c>
      <c r="B10" s="59" t="str">
        <f>'Structure C2'!F58</f>
        <v>€</v>
      </c>
    </row>
    <row r="11" spans="1:2" ht="21" thickBot="1" x14ac:dyDescent="0.35">
      <c r="A11" s="47" t="s">
        <v>1268</v>
      </c>
      <c r="B11" s="138"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7D2BE-3428-4C21-B41E-E94026F3347A}">
  <sheetPr>
    <tabColor theme="9"/>
  </sheetPr>
  <dimension ref="A1:W22"/>
  <sheetViews>
    <sheetView view="pageBreakPreview" zoomScale="70" zoomScaleNormal="100" zoomScaleSheetLayoutView="70" workbookViewId="0">
      <selection activeCell="M17" sqref="M17:N17"/>
    </sheetView>
  </sheetViews>
  <sheetFormatPr defaultColWidth="9.109375" defaultRowHeight="14.4" x14ac:dyDescent="0.3"/>
  <cols>
    <col min="1" max="1" width="12.5546875" style="12" customWidth="1"/>
    <col min="2" max="2" width="70.5546875" style="12" customWidth="1"/>
    <col min="3" max="4" width="9.109375" style="12"/>
    <col min="5" max="5" width="8.88671875" style="13"/>
    <col min="6" max="6" width="10" style="13" bestFit="1" customWidth="1"/>
    <col min="7" max="18" width="9.109375" style="12"/>
    <col min="19" max="19" width="52.44140625" style="12" bestFit="1" customWidth="1"/>
    <col min="20" max="20" width="3.6640625" style="12" bestFit="1" customWidth="1"/>
    <col min="21" max="21" width="9" style="12" bestFit="1" customWidth="1"/>
    <col min="22" max="22" width="9.109375" style="12"/>
    <col min="23" max="23" width="9" style="12" bestFit="1" customWidth="1"/>
    <col min="24" max="16384" width="9.109375" style="12"/>
  </cols>
  <sheetData>
    <row r="1" spans="1:23" ht="15.6" x14ac:dyDescent="0.3">
      <c r="A1" s="317" t="s">
        <v>978</v>
      </c>
      <c r="B1" s="317"/>
      <c r="C1" s="317"/>
      <c r="D1" s="317"/>
      <c r="E1" s="317"/>
      <c r="F1" s="317"/>
    </row>
    <row r="2" spans="1:23" ht="15.6" x14ac:dyDescent="0.3">
      <c r="A2" s="317" t="s">
        <v>1269</v>
      </c>
      <c r="B2" s="317"/>
      <c r="C2" s="317"/>
      <c r="D2" s="317"/>
      <c r="E2" s="317"/>
      <c r="F2" s="317"/>
    </row>
    <row r="3" spans="1:23" ht="16.2" thickBot="1" x14ac:dyDescent="0.35">
      <c r="A3" s="318" t="s">
        <v>1270</v>
      </c>
      <c r="B3" s="318"/>
      <c r="C3" s="318"/>
      <c r="D3" s="318"/>
      <c r="E3" s="318"/>
      <c r="F3" s="318"/>
    </row>
    <row r="4" spans="1:23" ht="15" thickBot="1" x14ac:dyDescent="0.35">
      <c r="A4" s="21" t="s">
        <v>3</v>
      </c>
      <c r="B4" s="21" t="s">
        <v>4</v>
      </c>
      <c r="C4" s="21" t="s">
        <v>5</v>
      </c>
      <c r="D4" s="21" t="s">
        <v>6</v>
      </c>
      <c r="E4" s="142" t="s">
        <v>7</v>
      </c>
      <c r="F4" s="180" t="s">
        <v>8</v>
      </c>
    </row>
    <row r="5" spans="1:23" ht="15" thickBot="1" x14ac:dyDescent="0.35">
      <c r="A5" s="301" t="s">
        <v>1271</v>
      </c>
      <c r="B5" s="301"/>
      <c r="C5" s="301"/>
      <c r="D5" s="301"/>
      <c r="E5" s="301"/>
      <c r="F5" s="301"/>
    </row>
    <row r="6" spans="1:23" ht="15" thickBot="1" x14ac:dyDescent="0.35">
      <c r="A6" s="301" t="s">
        <v>1272</v>
      </c>
      <c r="B6" s="301"/>
      <c r="C6" s="301"/>
      <c r="D6" s="301"/>
      <c r="E6" s="301"/>
      <c r="F6" s="301"/>
      <c r="H6" s="187"/>
      <c r="I6" s="188"/>
      <c r="J6" s="188"/>
      <c r="K6" s="188"/>
      <c r="L6" s="188"/>
      <c r="M6" s="188"/>
      <c r="N6" s="188"/>
      <c r="O6" s="188"/>
      <c r="P6" s="188"/>
      <c r="Q6" s="187"/>
      <c r="S6" s="286"/>
      <c r="V6" s="13"/>
      <c r="W6" s="13"/>
    </row>
    <row r="7" spans="1:23" ht="130.19999999999999" thickBot="1" x14ac:dyDescent="0.35">
      <c r="A7" s="25" t="s">
        <v>1273</v>
      </c>
      <c r="B7" s="116" t="s">
        <v>1274</v>
      </c>
      <c r="C7" s="25" t="s">
        <v>173</v>
      </c>
      <c r="D7" s="137">
        <v>13</v>
      </c>
      <c r="E7" s="97"/>
      <c r="F7" s="181" t="s">
        <v>14</v>
      </c>
      <c r="H7" s="218"/>
      <c r="I7" s="210"/>
      <c r="J7" s="210"/>
      <c r="K7" s="191"/>
      <c r="L7" s="191"/>
      <c r="M7" s="191"/>
      <c r="N7" s="191"/>
      <c r="O7" s="128"/>
      <c r="P7" s="160"/>
      <c r="Q7" s="189"/>
      <c r="V7" s="13"/>
      <c r="W7" s="13"/>
    </row>
    <row r="8" spans="1:23" ht="16.5" customHeight="1" thickBot="1" x14ac:dyDescent="0.35">
      <c r="A8" s="324" t="s">
        <v>1275</v>
      </c>
      <c r="B8" s="324"/>
      <c r="C8" s="324"/>
      <c r="D8" s="324"/>
      <c r="E8" s="324"/>
      <c r="F8" s="285" t="s">
        <v>14</v>
      </c>
      <c r="V8" s="13"/>
      <c r="W8" s="13"/>
    </row>
    <row r="9" spans="1:23" x14ac:dyDescent="0.3">
      <c r="S9" s="31"/>
    </row>
    <row r="10" spans="1:23" x14ac:dyDescent="0.3">
      <c r="V10" s="13"/>
      <c r="W10" s="13"/>
    </row>
    <row r="11" spans="1:23" x14ac:dyDescent="0.3">
      <c r="V11" s="13"/>
      <c r="W11" s="13"/>
    </row>
    <row r="12" spans="1:23" x14ac:dyDescent="0.3">
      <c r="V12" s="13"/>
      <c r="W12" s="13"/>
    </row>
    <row r="13" spans="1:23" x14ac:dyDescent="0.3">
      <c r="V13" s="13"/>
      <c r="W13" s="13"/>
    </row>
    <row r="14" spans="1:23" x14ac:dyDescent="0.3">
      <c r="V14" s="13"/>
      <c r="W14" s="13"/>
    </row>
    <row r="15" spans="1:23" x14ac:dyDescent="0.3">
      <c r="V15" s="13"/>
      <c r="W15" s="13"/>
    </row>
    <row r="16" spans="1:23" x14ac:dyDescent="0.3">
      <c r="V16" s="13"/>
      <c r="W16" s="13"/>
    </row>
    <row r="17" spans="22:23" x14ac:dyDescent="0.3">
      <c r="V17" s="13"/>
      <c r="W17" s="13"/>
    </row>
    <row r="18" spans="22:23" x14ac:dyDescent="0.3">
      <c r="V18" s="13"/>
      <c r="W18" s="13"/>
    </row>
    <row r="19" spans="22:23" x14ac:dyDescent="0.3">
      <c r="V19" s="13"/>
      <c r="W19" s="13"/>
    </row>
    <row r="20" spans="22:23" x14ac:dyDescent="0.3">
      <c r="V20" s="13"/>
      <c r="W20" s="13"/>
    </row>
    <row r="21" spans="22:23" x14ac:dyDescent="0.3">
      <c r="V21" s="13"/>
      <c r="W21" s="13"/>
    </row>
    <row r="22" spans="22:23" x14ac:dyDescent="0.3">
      <c r="V22" s="13"/>
      <c r="W22" s="13"/>
    </row>
  </sheetData>
  <mergeCells count="6">
    <mergeCell ref="A8:E8"/>
    <mergeCell ref="A1:F1"/>
    <mergeCell ref="A2:F2"/>
    <mergeCell ref="A3:F3"/>
    <mergeCell ref="A5:F5"/>
    <mergeCell ref="A6:F6"/>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10CB5-7D82-4554-8270-D0F5ACCB2182}">
  <sheetPr>
    <tabColor theme="9"/>
  </sheetPr>
  <dimension ref="A1:D14"/>
  <sheetViews>
    <sheetView view="pageBreakPreview" zoomScale="70" zoomScaleNormal="145" zoomScaleSheetLayoutView="70" workbookViewId="0">
      <selection activeCell="M17" sqref="M17"/>
    </sheetView>
  </sheetViews>
  <sheetFormatPr defaultRowHeight="14.4" x14ac:dyDescent="0.3"/>
  <cols>
    <col min="1" max="1" width="101.5546875" customWidth="1"/>
    <col min="2" max="2" width="17.88671875" customWidth="1"/>
  </cols>
  <sheetData>
    <row r="1" spans="1:4" ht="15.6" x14ac:dyDescent="0.3">
      <c r="A1" s="309" t="s">
        <v>978</v>
      </c>
      <c r="B1" s="310"/>
      <c r="C1" s="64"/>
      <c r="D1" s="64"/>
    </row>
    <row r="2" spans="1:4" ht="15.6" x14ac:dyDescent="0.3">
      <c r="A2" s="350" t="s">
        <v>1269</v>
      </c>
      <c r="B2" s="351"/>
      <c r="C2" s="81"/>
      <c r="D2" s="81"/>
    </row>
    <row r="3" spans="1:4" ht="15.6" x14ac:dyDescent="0.3">
      <c r="A3" s="350" t="s">
        <v>1270</v>
      </c>
      <c r="B3" s="351"/>
      <c r="C3" s="81"/>
      <c r="D3" s="81"/>
    </row>
    <row r="4" spans="1:4" ht="16.2" thickBot="1" x14ac:dyDescent="0.35">
      <c r="A4" s="305" t="s">
        <v>135</v>
      </c>
      <c r="B4" s="306"/>
      <c r="C4" s="64"/>
      <c r="D4" s="64"/>
    </row>
    <row r="5" spans="1:4" ht="15" thickBot="1" x14ac:dyDescent="0.35">
      <c r="A5" s="75" t="s">
        <v>1271</v>
      </c>
      <c r="B5" s="84"/>
      <c r="C5" s="85"/>
      <c r="D5" s="85"/>
    </row>
    <row r="6" spans="1:4" x14ac:dyDescent="0.3">
      <c r="A6" s="54" t="s">
        <v>1276</v>
      </c>
      <c r="B6" s="87" t="str">
        <f>'Series 2400'!F8</f>
        <v>€</v>
      </c>
      <c r="C6" s="86"/>
      <c r="D6" s="86"/>
    </row>
    <row r="7" spans="1:4" x14ac:dyDescent="0.3">
      <c r="A7" s="76"/>
      <c r="B7" s="88"/>
      <c r="C7" s="63"/>
      <c r="D7" s="63"/>
    </row>
    <row r="8" spans="1:4" x14ac:dyDescent="0.3">
      <c r="A8" s="76"/>
      <c r="B8" s="88"/>
      <c r="C8" s="63"/>
      <c r="D8" s="63"/>
    </row>
    <row r="9" spans="1:4" x14ac:dyDescent="0.3">
      <c r="A9" s="76"/>
      <c r="B9" s="67"/>
      <c r="C9" s="9"/>
      <c r="D9" s="9"/>
    </row>
    <row r="10" spans="1:4" x14ac:dyDescent="0.3">
      <c r="A10" s="76"/>
      <c r="B10" s="67"/>
      <c r="C10" s="9"/>
      <c r="D10" s="9"/>
    </row>
    <row r="11" spans="1:4" x14ac:dyDescent="0.3">
      <c r="A11" s="76"/>
      <c r="B11" s="67"/>
      <c r="C11" s="9"/>
      <c r="D11" s="9"/>
    </row>
    <row r="12" spans="1:4" x14ac:dyDescent="0.3">
      <c r="A12" s="76"/>
      <c r="B12" s="67"/>
      <c r="C12" s="9"/>
      <c r="D12" s="9"/>
    </row>
    <row r="13" spans="1:4" ht="15" thickBot="1" x14ac:dyDescent="0.35">
      <c r="A13" s="76"/>
      <c r="B13" s="67"/>
      <c r="C13" s="9"/>
      <c r="D13" s="9"/>
    </row>
    <row r="14" spans="1:4" ht="21" thickBot="1" x14ac:dyDescent="0.35">
      <c r="A14" s="75" t="s">
        <v>1277</v>
      </c>
      <c r="B14" s="57" t="str">
        <f>B6</f>
        <v>€</v>
      </c>
      <c r="C14" s="63"/>
      <c r="D14" s="63"/>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DCEF6-5C5D-4C6D-9076-1350174B57EC}">
  <sheetPr>
    <tabColor theme="7"/>
  </sheetPr>
  <dimension ref="A1:B13"/>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978</v>
      </c>
      <c r="B1" s="310"/>
    </row>
    <row r="2" spans="1:2" ht="15.6" x14ac:dyDescent="0.3">
      <c r="A2" s="307" t="s">
        <v>1278</v>
      </c>
      <c r="B2" s="308"/>
    </row>
    <row r="3" spans="1:2" ht="16.2" thickBot="1" x14ac:dyDescent="0.35">
      <c r="A3" s="305" t="s">
        <v>135</v>
      </c>
      <c r="B3" s="306"/>
    </row>
    <row r="4" spans="1:2" ht="15.75" customHeight="1" thickBot="1" x14ac:dyDescent="0.35">
      <c r="A4" s="29" t="s">
        <v>1279</v>
      </c>
      <c r="B4" s="34"/>
    </row>
    <row r="5" spans="1:2" x14ac:dyDescent="0.3">
      <c r="A5" s="68" t="s">
        <v>1271</v>
      </c>
      <c r="B5" s="59" t="str">
        <f>'Series 2400 Summary'!B6</f>
        <v>€</v>
      </c>
    </row>
    <row r="6" spans="1:2" x14ac:dyDescent="0.3">
      <c r="A6" s="68"/>
      <c r="B6" s="59"/>
    </row>
    <row r="7" spans="1:2" x14ac:dyDescent="0.3">
      <c r="A7" s="68"/>
      <c r="B7" s="59"/>
    </row>
    <row r="8" spans="1:2" x14ac:dyDescent="0.3">
      <c r="A8" s="68"/>
      <c r="B8" s="59"/>
    </row>
    <row r="9" spans="1:2" x14ac:dyDescent="0.3">
      <c r="A9" s="68"/>
      <c r="B9" s="59"/>
    </row>
    <row r="10" spans="1:2" x14ac:dyDescent="0.3">
      <c r="A10" s="68"/>
      <c r="B10" s="67"/>
    </row>
    <row r="11" spans="1:2" x14ac:dyDescent="0.3">
      <c r="A11" s="68"/>
      <c r="B11" s="67"/>
    </row>
    <row r="12" spans="1:2" ht="15" thickBot="1" x14ac:dyDescent="0.35">
      <c r="A12" s="73"/>
      <c r="B12" s="72"/>
    </row>
    <row r="13" spans="1:2" ht="21" thickBot="1" x14ac:dyDescent="0.35">
      <c r="A13" s="47" t="s">
        <v>1280</v>
      </c>
      <c r="B13" s="57" t="str">
        <f>'Series 2400 Summary'!B14</f>
        <v>€</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B19"/>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138</v>
      </c>
      <c r="B1" s="310"/>
    </row>
    <row r="2" spans="1:2" ht="15.6" x14ac:dyDescent="0.3">
      <c r="A2" s="307" t="s">
        <v>139</v>
      </c>
      <c r="B2" s="308"/>
    </row>
    <row r="3" spans="1:2" ht="15.6" x14ac:dyDescent="0.3">
      <c r="A3" s="307" t="s">
        <v>220</v>
      </c>
      <c r="B3" s="308"/>
    </row>
    <row r="4" spans="1:2" ht="16.2" thickBot="1" x14ac:dyDescent="0.35">
      <c r="A4" s="305" t="s">
        <v>135</v>
      </c>
      <c r="B4" s="306"/>
    </row>
    <row r="5" spans="1:2" ht="15" customHeight="1" thickBot="1" x14ac:dyDescent="0.35">
      <c r="A5" s="311" t="s">
        <v>140</v>
      </c>
      <c r="B5" s="312"/>
    </row>
    <row r="6" spans="1:2" x14ac:dyDescent="0.3">
      <c r="A6" s="71"/>
      <c r="B6" s="70"/>
    </row>
    <row r="7" spans="1:2" x14ac:dyDescent="0.3">
      <c r="A7" s="54" t="s">
        <v>221</v>
      </c>
      <c r="B7" s="59" t="str">
        <f>'Series 200'!F44</f>
        <v>€</v>
      </c>
    </row>
    <row r="8" spans="1:2" x14ac:dyDescent="0.3">
      <c r="A8" s="54"/>
      <c r="B8" s="59"/>
    </row>
    <row r="9" spans="1:2" x14ac:dyDescent="0.3">
      <c r="A9" s="54"/>
      <c r="B9" s="67"/>
    </row>
    <row r="10" spans="1:2" x14ac:dyDescent="0.3">
      <c r="A10" s="54"/>
      <c r="B10" s="67"/>
    </row>
    <row r="11" spans="1:2" x14ac:dyDescent="0.3">
      <c r="A11" s="54"/>
      <c r="B11" s="67"/>
    </row>
    <row r="12" spans="1:2" x14ac:dyDescent="0.3">
      <c r="A12" s="54"/>
      <c r="B12" s="67"/>
    </row>
    <row r="13" spans="1:2" x14ac:dyDescent="0.3">
      <c r="A13" s="54"/>
      <c r="B13" s="67"/>
    </row>
    <row r="14" spans="1:2" x14ac:dyDescent="0.3">
      <c r="A14" s="54"/>
      <c r="B14" s="67"/>
    </row>
    <row r="15" spans="1:2" x14ac:dyDescent="0.3">
      <c r="A15" s="54"/>
      <c r="B15" s="67"/>
    </row>
    <row r="16" spans="1:2" x14ac:dyDescent="0.3">
      <c r="A16" s="54"/>
      <c r="B16" s="67"/>
    </row>
    <row r="17" spans="1:2" ht="15" thickBot="1" x14ac:dyDescent="0.35">
      <c r="A17" s="54"/>
      <c r="B17" s="67"/>
    </row>
    <row r="18" spans="1:2" ht="30" customHeight="1" thickBot="1" x14ac:dyDescent="0.35">
      <c r="A18" s="47" t="s">
        <v>222</v>
      </c>
      <c r="B18" s="83" t="str">
        <f>B7</f>
        <v>€</v>
      </c>
    </row>
    <row r="19" spans="1:2" ht="15" hidden="1" thickBot="1" x14ac:dyDescent="0.35">
      <c r="A19" s="55" t="s">
        <v>223</v>
      </c>
      <c r="B19" s="56" t="s">
        <v>14</v>
      </c>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6F4B-CB78-419D-9376-97285322A50E}">
  <sheetPr>
    <tabColor theme="5"/>
  </sheetPr>
  <dimension ref="A1:B14"/>
  <sheetViews>
    <sheetView view="pageBreakPreview" zoomScale="70" zoomScaleNormal="100" zoomScaleSheetLayoutView="70" workbookViewId="0">
      <selection activeCell="M17" sqref="M17"/>
    </sheetView>
  </sheetViews>
  <sheetFormatPr defaultRowHeight="14.4" x14ac:dyDescent="0.3"/>
  <cols>
    <col min="1" max="1" width="101.44140625" customWidth="1"/>
    <col min="2" max="2" width="17.88671875" customWidth="1"/>
  </cols>
  <sheetData>
    <row r="1" spans="1:2" ht="15.6" x14ac:dyDescent="0.3">
      <c r="A1" s="309" t="s">
        <v>978</v>
      </c>
      <c r="B1" s="310"/>
    </row>
    <row r="2" spans="1:2" ht="15.6" x14ac:dyDescent="0.3">
      <c r="A2" s="307" t="s">
        <v>135</v>
      </c>
      <c r="B2" s="308"/>
    </row>
    <row r="3" spans="1:2" ht="16.2" thickBot="1" x14ac:dyDescent="0.35">
      <c r="A3" s="305"/>
      <c r="B3" s="306"/>
    </row>
    <row r="4" spans="1:2" ht="15.75" customHeight="1" thickBot="1" x14ac:dyDescent="0.35">
      <c r="A4" s="29" t="s">
        <v>978</v>
      </c>
      <c r="B4" s="34"/>
    </row>
    <row r="5" spans="1:2" x14ac:dyDescent="0.3">
      <c r="A5" s="68" t="s">
        <v>1281</v>
      </c>
      <c r="B5" s="59" t="str">
        <f>'Bill Part 03 Heading 01'!B17</f>
        <v>€</v>
      </c>
    </row>
    <row r="6" spans="1:2" s="12" customFormat="1" x14ac:dyDescent="0.3">
      <c r="A6" s="68" t="s">
        <v>1282</v>
      </c>
      <c r="B6" s="59" t="str">
        <f>'Bill Part 03 Heading 02'!B14</f>
        <v>€</v>
      </c>
    </row>
    <row r="7" spans="1:2" x14ac:dyDescent="0.3">
      <c r="A7" s="68" t="s">
        <v>1283</v>
      </c>
      <c r="B7" s="59" t="str">
        <f>'Bill Part 03 Heading 03'!B13</f>
        <v>€</v>
      </c>
    </row>
    <row r="8" spans="1:2" x14ac:dyDescent="0.3">
      <c r="A8" s="68" t="s">
        <v>1284</v>
      </c>
      <c r="B8" s="59" t="str" cm="1">
        <f t="array" ref="B8">'Bill Part 03 Heading 04'!B11:B11</f>
        <v>€</v>
      </c>
    </row>
    <row r="9" spans="1:2" x14ac:dyDescent="0.3">
      <c r="A9" s="68" t="s">
        <v>1285</v>
      </c>
      <c r="B9" s="59" t="str" cm="1">
        <f t="array" ref="B9">'Bill Part 03 Heading 05'!B11:B11</f>
        <v>€</v>
      </c>
    </row>
    <row r="10" spans="1:2" x14ac:dyDescent="0.3">
      <c r="A10" s="68" t="s">
        <v>1286</v>
      </c>
      <c r="B10" s="59" t="str">
        <f>'Bill Part 03 Heading 06'!B13</f>
        <v>€</v>
      </c>
    </row>
    <row r="11" spans="1:2" x14ac:dyDescent="0.3">
      <c r="A11" s="68"/>
      <c r="B11" s="67"/>
    </row>
    <row r="12" spans="1:2" x14ac:dyDescent="0.3">
      <c r="A12" s="68"/>
      <c r="B12" s="67"/>
    </row>
    <row r="13" spans="1:2" ht="15" thickBot="1" x14ac:dyDescent="0.35">
      <c r="A13" s="73"/>
      <c r="B13" s="72"/>
    </row>
    <row r="14" spans="1:2" ht="21" thickBot="1" x14ac:dyDescent="0.35">
      <c r="A14" s="69" t="s">
        <v>1287</v>
      </c>
      <c r="B14" s="74" t="s">
        <v>14</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U113"/>
  <sheetViews>
    <sheetView view="pageBreakPreview" topLeftCell="A12" zoomScale="70" zoomScaleNormal="100" zoomScaleSheetLayoutView="70" workbookViewId="0">
      <selection activeCell="M14" sqref="M14"/>
    </sheetView>
  </sheetViews>
  <sheetFormatPr defaultColWidth="9.109375" defaultRowHeight="14.4" x14ac:dyDescent="0.3"/>
  <cols>
    <col min="1" max="1" width="12.5546875" style="12" customWidth="1"/>
    <col min="2" max="2" width="70.5546875" style="12" customWidth="1"/>
    <col min="3" max="4" width="9.109375" style="12"/>
    <col min="5" max="5" width="9.109375" style="12" customWidth="1"/>
    <col min="6" max="6" width="10" style="12" bestFit="1" customWidth="1"/>
    <col min="7" max="7" width="9.109375" style="12" customWidth="1"/>
    <col min="8" max="8" width="10.5546875" style="12" bestFit="1" customWidth="1"/>
    <col min="9" max="10" width="9.109375" style="12"/>
    <col min="11" max="11" width="9.88671875" style="12" bestFit="1" customWidth="1"/>
    <col min="12" max="13" width="12.44140625" style="12" bestFit="1" customWidth="1"/>
    <col min="14" max="14" width="12" style="12" bestFit="1" customWidth="1"/>
    <col min="15" max="17" width="9.109375" style="12"/>
    <col min="18" max="18" width="37.5546875" style="12" bestFit="1" customWidth="1"/>
    <col min="19" max="16384" width="9.109375" style="12"/>
  </cols>
  <sheetData>
    <row r="1" spans="1:17" ht="15.6" x14ac:dyDescent="0.3">
      <c r="A1" s="317" t="s">
        <v>1288</v>
      </c>
      <c r="B1" s="317"/>
      <c r="C1" s="317"/>
      <c r="D1" s="317"/>
      <c r="E1" s="317"/>
      <c r="F1" s="317"/>
      <c r="G1" s="179"/>
    </row>
    <row r="2" spans="1:17" ht="15.6" x14ac:dyDescent="0.3">
      <c r="A2" s="317" t="s">
        <v>1289</v>
      </c>
      <c r="B2" s="317"/>
      <c r="C2" s="317"/>
      <c r="D2" s="317"/>
      <c r="E2" s="317"/>
      <c r="F2" s="317"/>
      <c r="G2" s="179"/>
    </row>
    <row r="3" spans="1:17" ht="16.2" thickBot="1" x14ac:dyDescent="0.35">
      <c r="A3" s="317" t="s">
        <v>1290</v>
      </c>
      <c r="B3" s="317"/>
      <c r="C3" s="317"/>
      <c r="D3" s="317"/>
      <c r="E3" s="317"/>
      <c r="F3" s="317"/>
      <c r="G3" s="179"/>
    </row>
    <row r="4" spans="1:17" ht="15" thickBot="1" x14ac:dyDescent="0.35">
      <c r="A4" s="21" t="s">
        <v>3</v>
      </c>
      <c r="B4" s="21" t="s">
        <v>4</v>
      </c>
      <c r="C4" s="142" t="s">
        <v>5</v>
      </c>
      <c r="D4" s="142" t="s">
        <v>6</v>
      </c>
      <c r="E4" s="142" t="s">
        <v>7</v>
      </c>
      <c r="F4" s="180" t="s">
        <v>8</v>
      </c>
      <c r="G4" s="15"/>
    </row>
    <row r="5" spans="1:17" ht="15.75" customHeight="1" thickBot="1" x14ac:dyDescent="0.35">
      <c r="A5" s="301" t="s">
        <v>1291</v>
      </c>
      <c r="B5" s="301"/>
      <c r="C5" s="301"/>
      <c r="D5" s="301"/>
      <c r="E5" s="301"/>
      <c r="F5" s="301"/>
      <c r="G5" s="15"/>
    </row>
    <row r="6" spans="1:17" ht="15" thickBot="1" x14ac:dyDescent="0.35">
      <c r="A6" s="301" t="s">
        <v>1292</v>
      </c>
      <c r="B6" s="301"/>
      <c r="C6" s="301"/>
      <c r="D6" s="301"/>
      <c r="E6" s="301"/>
      <c r="F6" s="301"/>
      <c r="G6" s="15"/>
      <c r="H6" s="187"/>
      <c r="I6" s="188"/>
      <c r="J6" s="188"/>
      <c r="K6" s="188"/>
      <c r="L6" s="188"/>
      <c r="M6" s="188"/>
      <c r="N6" s="188"/>
      <c r="O6" s="188"/>
      <c r="P6" s="188"/>
      <c r="Q6" s="187"/>
    </row>
    <row r="7" spans="1:17" ht="31.2" thickBot="1" x14ac:dyDescent="0.35">
      <c r="A7" s="25" t="s">
        <v>1293</v>
      </c>
      <c r="B7" s="27" t="s">
        <v>1294</v>
      </c>
      <c r="C7" s="25" t="s">
        <v>173</v>
      </c>
      <c r="D7" s="35">
        <v>130</v>
      </c>
      <c r="E7" s="97"/>
      <c r="F7" s="181" t="s">
        <v>14</v>
      </c>
      <c r="G7" s="245"/>
      <c r="H7" s="219"/>
      <c r="I7" s="220"/>
      <c r="J7" s="220"/>
      <c r="K7" s="191"/>
      <c r="L7" s="191"/>
      <c r="M7" s="191"/>
      <c r="N7" s="191"/>
      <c r="O7" s="128"/>
      <c r="P7" s="160"/>
      <c r="Q7" s="189"/>
    </row>
    <row r="8" spans="1:17" ht="31.2" thickBot="1" x14ac:dyDescent="0.35">
      <c r="A8" s="25" t="s">
        <v>1295</v>
      </c>
      <c r="B8" s="27" t="s">
        <v>1296</v>
      </c>
      <c r="C8" s="25" t="s">
        <v>173</v>
      </c>
      <c r="D8" s="35">
        <v>83.4</v>
      </c>
      <c r="E8" s="97"/>
      <c r="F8" s="181" t="s">
        <v>14</v>
      </c>
      <c r="G8" s="245"/>
      <c r="H8" s="219"/>
      <c r="I8" s="220"/>
      <c r="J8" s="220"/>
      <c r="K8" s="191"/>
      <c r="L8" s="191"/>
      <c r="M8" s="191"/>
      <c r="N8" s="191"/>
      <c r="O8" s="128"/>
      <c r="P8" s="160"/>
      <c r="Q8" s="189"/>
    </row>
    <row r="9" spans="1:17" ht="31.2" thickBot="1" x14ac:dyDescent="0.35">
      <c r="A9" s="25" t="s">
        <v>1297</v>
      </c>
      <c r="B9" s="27" t="s">
        <v>1298</v>
      </c>
      <c r="C9" s="25" t="s">
        <v>173</v>
      </c>
      <c r="D9" s="35">
        <v>74.5</v>
      </c>
      <c r="E9" s="97"/>
      <c r="F9" s="181" t="s">
        <v>14</v>
      </c>
      <c r="G9" s="245"/>
      <c r="H9" s="219"/>
      <c r="I9" s="220"/>
      <c r="J9" s="220"/>
      <c r="K9" s="191"/>
      <c r="L9" s="191"/>
      <c r="M9" s="191"/>
      <c r="N9" s="191"/>
      <c r="O9" s="128"/>
      <c r="P9" s="160"/>
      <c r="Q9" s="189"/>
    </row>
    <row r="10" spans="1:17" ht="15" thickBot="1" x14ac:dyDescent="0.35">
      <c r="A10" s="300" t="s">
        <v>546</v>
      </c>
      <c r="B10" s="325"/>
      <c r="C10" s="325"/>
      <c r="D10" s="325"/>
      <c r="E10" s="325"/>
      <c r="F10" s="325"/>
      <c r="G10" s="287"/>
      <c r="H10" s="288"/>
      <c r="I10" s="252"/>
      <c r="J10" s="252"/>
    </row>
    <row r="11" spans="1:17" ht="41.4" thickBot="1" x14ac:dyDescent="0.35">
      <c r="A11" s="25" t="s">
        <v>1299</v>
      </c>
      <c r="B11" s="27" t="s">
        <v>1300</v>
      </c>
      <c r="C11" s="25" t="s">
        <v>337</v>
      </c>
      <c r="D11" s="25">
        <v>3</v>
      </c>
      <c r="E11" s="97"/>
      <c r="F11" s="181" t="s">
        <v>14</v>
      </c>
      <c r="G11" s="245"/>
      <c r="H11" s="218"/>
      <c r="I11" s="210"/>
      <c r="J11" s="210"/>
      <c r="K11" s="191"/>
      <c r="L11" s="191"/>
      <c r="M11" s="191"/>
      <c r="N11" s="191"/>
      <c r="O11" s="128"/>
      <c r="P11" s="160"/>
      <c r="Q11" s="189"/>
    </row>
    <row r="12" spans="1:17" ht="21" thickBot="1" x14ac:dyDescent="0.35">
      <c r="A12" s="25" t="s">
        <v>1301</v>
      </c>
      <c r="B12" s="27" t="s">
        <v>1302</v>
      </c>
      <c r="C12" s="25" t="s">
        <v>266</v>
      </c>
      <c r="D12" s="25">
        <v>2</v>
      </c>
      <c r="E12" s="97"/>
      <c r="F12" s="181" t="s">
        <v>14</v>
      </c>
      <c r="G12" s="245"/>
      <c r="H12" s="207"/>
      <c r="I12" s="222"/>
      <c r="J12" s="222"/>
      <c r="K12" s="191"/>
      <c r="L12" s="191"/>
      <c r="M12" s="191"/>
      <c r="N12" s="191"/>
      <c r="O12" s="128"/>
      <c r="P12" s="160"/>
      <c r="Q12" s="189"/>
    </row>
    <row r="13" spans="1:17" ht="21" thickBot="1" x14ac:dyDescent="0.35">
      <c r="A13" s="25" t="s">
        <v>1303</v>
      </c>
      <c r="B13" s="27" t="s">
        <v>1304</v>
      </c>
      <c r="C13" s="25" t="s">
        <v>266</v>
      </c>
      <c r="D13" s="25">
        <v>2</v>
      </c>
      <c r="E13" s="97"/>
      <c r="F13" s="181" t="s">
        <v>14</v>
      </c>
      <c r="G13" s="245"/>
      <c r="H13" s="207"/>
      <c r="I13" s="210"/>
      <c r="J13" s="210"/>
      <c r="K13" s="191"/>
      <c r="L13" s="191"/>
      <c r="M13" s="191"/>
      <c r="N13" s="191"/>
      <c r="O13" s="128"/>
      <c r="P13" s="160"/>
      <c r="Q13" s="189"/>
    </row>
    <row r="14" spans="1:17" ht="15" thickBot="1" x14ac:dyDescent="0.35">
      <c r="A14" s="300" t="s">
        <v>1305</v>
      </c>
      <c r="B14" s="325"/>
      <c r="C14" s="325"/>
      <c r="D14" s="325"/>
      <c r="E14" s="325"/>
      <c r="F14" s="325"/>
      <c r="G14" s="287"/>
    </row>
    <row r="15" spans="1:17" ht="21" thickBot="1" x14ac:dyDescent="0.35">
      <c r="A15" s="25" t="s">
        <v>1306</v>
      </c>
      <c r="B15" s="27" t="s">
        <v>1307</v>
      </c>
      <c r="C15" s="25" t="s">
        <v>337</v>
      </c>
      <c r="D15" s="25">
        <v>3</v>
      </c>
      <c r="E15" s="97"/>
      <c r="F15" s="181" t="s">
        <v>14</v>
      </c>
      <c r="G15" s="245"/>
      <c r="H15" s="218"/>
      <c r="I15" s="210"/>
      <c r="J15" s="210"/>
      <c r="K15" s="191"/>
      <c r="L15" s="191"/>
      <c r="M15" s="191"/>
      <c r="N15" s="191"/>
      <c r="O15" s="128"/>
      <c r="P15" s="160"/>
      <c r="Q15" s="189"/>
    </row>
    <row r="16" spans="1:17" ht="21" thickBot="1" x14ac:dyDescent="0.35">
      <c r="A16" s="25" t="s">
        <v>1308</v>
      </c>
      <c r="B16" s="27" t="s">
        <v>1309</v>
      </c>
      <c r="C16" s="25" t="s">
        <v>337</v>
      </c>
      <c r="D16" s="25">
        <v>3</v>
      </c>
      <c r="E16" s="97"/>
      <c r="F16" s="181" t="s">
        <v>14</v>
      </c>
      <c r="G16" s="245"/>
      <c r="H16" s="218"/>
      <c r="I16" s="210"/>
      <c r="J16" s="210"/>
      <c r="K16" s="191"/>
      <c r="L16" s="191"/>
      <c r="M16" s="191"/>
      <c r="N16" s="191"/>
      <c r="O16" s="128"/>
      <c r="P16" s="160"/>
      <c r="Q16" s="189"/>
    </row>
    <row r="17" spans="1:17" ht="21" thickBot="1" x14ac:dyDescent="0.35">
      <c r="A17" s="25" t="s">
        <v>1310</v>
      </c>
      <c r="B17" s="27" t="s">
        <v>1311</v>
      </c>
      <c r="C17" s="25" t="s">
        <v>337</v>
      </c>
      <c r="D17" s="25">
        <v>3</v>
      </c>
      <c r="E17" s="97"/>
      <c r="F17" s="181" t="s">
        <v>14</v>
      </c>
      <c r="G17" s="245"/>
      <c r="H17" s="218"/>
      <c r="I17" s="210"/>
      <c r="J17" s="210"/>
      <c r="K17" s="191"/>
      <c r="L17" s="191"/>
      <c r="M17" s="191"/>
      <c r="N17" s="191"/>
      <c r="O17" s="128"/>
      <c r="P17" s="160"/>
      <c r="Q17" s="189"/>
    </row>
    <row r="18" spans="1:17" ht="21" thickBot="1" x14ac:dyDescent="0.35">
      <c r="A18" s="25" t="s">
        <v>1312</v>
      </c>
      <c r="B18" s="27" t="s">
        <v>1313</v>
      </c>
      <c r="C18" s="25" t="s">
        <v>337</v>
      </c>
      <c r="D18" s="25">
        <v>3</v>
      </c>
      <c r="E18" s="97"/>
      <c r="F18" s="181" t="s">
        <v>14</v>
      </c>
      <c r="G18" s="245"/>
      <c r="H18" s="218"/>
      <c r="I18" s="210"/>
      <c r="J18" s="210"/>
      <c r="K18" s="191"/>
      <c r="L18" s="191"/>
      <c r="M18" s="191"/>
      <c r="N18" s="191"/>
      <c r="O18" s="128"/>
      <c r="P18" s="160"/>
      <c r="Q18" s="189"/>
    </row>
    <row r="19" spans="1:17" ht="21" thickBot="1" x14ac:dyDescent="0.35">
      <c r="A19" s="25" t="s">
        <v>1314</v>
      </c>
      <c r="B19" s="27" t="s">
        <v>1315</v>
      </c>
      <c r="C19" s="25" t="s">
        <v>337</v>
      </c>
      <c r="D19" s="25">
        <v>3</v>
      </c>
      <c r="E19" s="97"/>
      <c r="F19" s="181" t="s">
        <v>14</v>
      </c>
      <c r="G19" s="245"/>
      <c r="H19" s="218"/>
      <c r="I19" s="210"/>
      <c r="J19" s="210"/>
      <c r="K19" s="191"/>
      <c r="L19" s="191"/>
      <c r="M19" s="191"/>
      <c r="N19" s="191"/>
      <c r="O19" s="128"/>
      <c r="P19" s="160"/>
      <c r="Q19" s="189"/>
    </row>
    <row r="20" spans="1:17" ht="21" thickBot="1" x14ac:dyDescent="0.35">
      <c r="A20" s="25" t="s">
        <v>1316</v>
      </c>
      <c r="B20" s="27" t="s">
        <v>1317</v>
      </c>
      <c r="C20" s="25" t="s">
        <v>337</v>
      </c>
      <c r="D20" s="25">
        <v>3</v>
      </c>
      <c r="E20" s="97"/>
      <c r="F20" s="181" t="s">
        <v>14</v>
      </c>
      <c r="G20" s="245"/>
      <c r="H20" s="218"/>
      <c r="I20" s="210"/>
      <c r="J20" s="210"/>
      <c r="K20" s="191"/>
      <c r="L20" s="191"/>
      <c r="M20" s="191"/>
      <c r="N20" s="191"/>
      <c r="O20" s="128"/>
      <c r="P20" s="160"/>
      <c r="Q20" s="189"/>
    </row>
    <row r="21" spans="1:17" ht="21" thickBot="1" x14ac:dyDescent="0.35">
      <c r="A21" s="25" t="s">
        <v>1318</v>
      </c>
      <c r="B21" s="27" t="s">
        <v>1319</v>
      </c>
      <c r="C21" s="25" t="s">
        <v>337</v>
      </c>
      <c r="D21" s="25">
        <v>2</v>
      </c>
      <c r="E21" s="97"/>
      <c r="F21" s="181" t="s">
        <v>14</v>
      </c>
      <c r="G21" s="245"/>
      <c r="H21" s="218"/>
      <c r="I21" s="210"/>
      <c r="J21" s="210"/>
      <c r="K21" s="191"/>
      <c r="L21" s="191"/>
      <c r="M21" s="191"/>
      <c r="N21" s="191"/>
      <c r="O21" s="128"/>
      <c r="P21" s="160"/>
      <c r="Q21" s="189"/>
    </row>
    <row r="22" spans="1:17" ht="21" thickBot="1" x14ac:dyDescent="0.35">
      <c r="A22" s="25" t="s">
        <v>1320</v>
      </c>
      <c r="B22" s="27" t="s">
        <v>1321</v>
      </c>
      <c r="C22" s="25" t="s">
        <v>337</v>
      </c>
      <c r="D22" s="25">
        <v>1</v>
      </c>
      <c r="E22" s="97"/>
      <c r="F22" s="181" t="s">
        <v>14</v>
      </c>
      <c r="G22" s="245"/>
      <c r="H22" s="218"/>
      <c r="I22" s="210"/>
      <c r="J22" s="210"/>
      <c r="K22" s="191"/>
      <c r="L22" s="191"/>
      <c r="M22" s="191"/>
      <c r="N22" s="191"/>
      <c r="O22" s="128"/>
      <c r="P22" s="160"/>
      <c r="Q22" s="189"/>
    </row>
    <row r="23" spans="1:17" ht="21" thickBot="1" x14ac:dyDescent="0.35">
      <c r="A23" s="25" t="s">
        <v>1322</v>
      </c>
      <c r="B23" s="27" t="s">
        <v>1323</v>
      </c>
      <c r="C23" s="25" t="s">
        <v>337</v>
      </c>
      <c r="D23" s="25">
        <v>3</v>
      </c>
      <c r="E23" s="97"/>
      <c r="F23" s="181" t="s">
        <v>14</v>
      </c>
      <c r="G23" s="245"/>
      <c r="H23" s="218"/>
      <c r="I23" s="210"/>
      <c r="J23" s="210"/>
      <c r="K23" s="191"/>
      <c r="L23" s="191"/>
      <c r="M23" s="191"/>
      <c r="N23" s="191"/>
      <c r="O23" s="128"/>
      <c r="P23" s="160"/>
      <c r="Q23" s="189"/>
    </row>
    <row r="24" spans="1:17" ht="21" thickBot="1" x14ac:dyDescent="0.35">
      <c r="A24" s="25" t="s">
        <v>1324</v>
      </c>
      <c r="B24" s="27" t="s">
        <v>1325</v>
      </c>
      <c r="C24" s="25" t="s">
        <v>337</v>
      </c>
      <c r="D24" s="25">
        <v>1</v>
      </c>
      <c r="E24" s="97"/>
      <c r="F24" s="181" t="s">
        <v>14</v>
      </c>
      <c r="G24" s="245"/>
      <c r="H24" s="218"/>
      <c r="I24" s="210"/>
      <c r="J24" s="210"/>
      <c r="K24" s="191"/>
      <c r="L24" s="191"/>
      <c r="M24" s="191"/>
      <c r="N24" s="191"/>
      <c r="O24" s="128"/>
      <c r="P24" s="160"/>
      <c r="Q24" s="189"/>
    </row>
    <row r="25" spans="1:17" ht="21" thickBot="1" x14ac:dyDescent="0.35">
      <c r="A25" s="25" t="s">
        <v>1326</v>
      </c>
      <c r="B25" s="27" t="s">
        <v>1327</v>
      </c>
      <c r="C25" s="25" t="s">
        <v>337</v>
      </c>
      <c r="D25" s="25">
        <v>6</v>
      </c>
      <c r="E25" s="97"/>
      <c r="F25" s="181" t="s">
        <v>14</v>
      </c>
      <c r="G25" s="245"/>
      <c r="H25" s="218"/>
      <c r="I25" s="210"/>
      <c r="J25" s="210"/>
      <c r="K25" s="191"/>
      <c r="L25" s="191"/>
      <c r="M25" s="191"/>
      <c r="N25" s="191"/>
      <c r="O25" s="128"/>
      <c r="P25" s="160"/>
      <c r="Q25" s="189"/>
    </row>
    <row r="26" spans="1:17" ht="21" thickBot="1" x14ac:dyDescent="0.35">
      <c r="A26" s="25" t="s">
        <v>1328</v>
      </c>
      <c r="B26" s="27" t="s">
        <v>1329</v>
      </c>
      <c r="C26" s="25" t="s">
        <v>337</v>
      </c>
      <c r="D26" s="25">
        <v>4</v>
      </c>
      <c r="E26" s="97"/>
      <c r="F26" s="181" t="s">
        <v>14</v>
      </c>
      <c r="G26" s="245"/>
      <c r="H26" s="218"/>
      <c r="I26" s="210"/>
      <c r="J26" s="210"/>
      <c r="K26" s="191"/>
      <c r="L26" s="191"/>
      <c r="M26" s="191"/>
      <c r="N26" s="191"/>
      <c r="O26" s="128"/>
      <c r="P26" s="160"/>
      <c r="Q26" s="189"/>
    </row>
    <row r="27" spans="1:17" ht="21" thickBot="1" x14ac:dyDescent="0.35">
      <c r="A27" s="25" t="s">
        <v>1330</v>
      </c>
      <c r="B27" s="27" t="s">
        <v>1331</v>
      </c>
      <c r="C27" s="25" t="s">
        <v>337</v>
      </c>
      <c r="D27" s="25">
        <v>2</v>
      </c>
      <c r="E27" s="97"/>
      <c r="F27" s="181" t="s">
        <v>14</v>
      </c>
      <c r="G27" s="245"/>
      <c r="H27" s="218"/>
      <c r="I27" s="210"/>
      <c r="J27" s="210"/>
      <c r="K27" s="191"/>
      <c r="L27" s="191"/>
      <c r="M27" s="191"/>
      <c r="N27" s="191"/>
      <c r="O27" s="128"/>
      <c r="P27" s="160"/>
      <c r="Q27" s="189"/>
    </row>
    <row r="28" spans="1:17" ht="21" thickBot="1" x14ac:dyDescent="0.35">
      <c r="A28" s="25" t="s">
        <v>1332</v>
      </c>
      <c r="B28" s="27" t="s">
        <v>1333</v>
      </c>
      <c r="C28" s="25" t="s">
        <v>337</v>
      </c>
      <c r="D28" s="25">
        <v>6</v>
      </c>
      <c r="E28" s="97"/>
      <c r="F28" s="181" t="s">
        <v>14</v>
      </c>
      <c r="G28" s="245"/>
      <c r="H28" s="218"/>
      <c r="I28" s="210"/>
      <c r="J28" s="210"/>
      <c r="K28" s="191"/>
      <c r="L28" s="191"/>
      <c r="M28" s="191"/>
      <c r="N28" s="191"/>
      <c r="O28" s="128"/>
      <c r="P28" s="160"/>
      <c r="Q28" s="189"/>
    </row>
    <row r="29" spans="1:17" ht="21" thickBot="1" x14ac:dyDescent="0.35">
      <c r="A29" s="25" t="s">
        <v>1334</v>
      </c>
      <c r="B29" s="27" t="s">
        <v>1335</v>
      </c>
      <c r="C29" s="25" t="s">
        <v>337</v>
      </c>
      <c r="D29" s="25">
        <v>2</v>
      </c>
      <c r="E29" s="97"/>
      <c r="F29" s="181" t="s">
        <v>14</v>
      </c>
      <c r="G29" s="245"/>
      <c r="H29" s="218"/>
      <c r="I29" s="210"/>
      <c r="J29" s="210"/>
      <c r="K29" s="191"/>
      <c r="L29" s="191"/>
      <c r="M29" s="191"/>
      <c r="N29" s="191"/>
      <c r="O29" s="128"/>
      <c r="P29" s="160"/>
      <c r="Q29" s="189"/>
    </row>
    <row r="30" spans="1:17" ht="21" thickBot="1" x14ac:dyDescent="0.35">
      <c r="A30" s="25" t="s">
        <v>1336</v>
      </c>
      <c r="B30" s="27" t="s">
        <v>1337</v>
      </c>
      <c r="C30" s="25" t="s">
        <v>337</v>
      </c>
      <c r="D30" s="25">
        <v>2</v>
      </c>
      <c r="E30" s="97"/>
      <c r="F30" s="181" t="s">
        <v>14</v>
      </c>
      <c r="G30" s="245"/>
      <c r="H30" s="218"/>
      <c r="I30" s="210"/>
      <c r="J30" s="210"/>
      <c r="K30" s="191"/>
      <c r="L30" s="191"/>
      <c r="M30" s="191"/>
      <c r="N30" s="191"/>
      <c r="O30" s="128"/>
      <c r="P30" s="160"/>
      <c r="Q30" s="189"/>
    </row>
    <row r="31" spans="1:17" ht="21" thickBot="1" x14ac:dyDescent="0.35">
      <c r="A31" s="25" t="s">
        <v>1338</v>
      </c>
      <c r="B31" s="27" t="s">
        <v>1339</v>
      </c>
      <c r="C31" s="25" t="s">
        <v>337</v>
      </c>
      <c r="D31" s="25">
        <v>2</v>
      </c>
      <c r="E31" s="97"/>
      <c r="F31" s="181" t="s">
        <v>14</v>
      </c>
      <c r="G31" s="245"/>
      <c r="H31" s="218"/>
      <c r="I31" s="210"/>
      <c r="J31" s="210"/>
      <c r="K31" s="191"/>
      <c r="L31" s="191"/>
      <c r="M31" s="191"/>
      <c r="N31" s="191"/>
      <c r="O31" s="128"/>
      <c r="P31" s="160"/>
      <c r="Q31" s="189"/>
    </row>
    <row r="32" spans="1:17" ht="21" thickBot="1" x14ac:dyDescent="0.35">
      <c r="A32" s="25" t="s">
        <v>1340</v>
      </c>
      <c r="B32" s="27" t="s">
        <v>1341</v>
      </c>
      <c r="C32" s="25" t="s">
        <v>337</v>
      </c>
      <c r="D32" s="25">
        <v>2</v>
      </c>
      <c r="E32" s="97"/>
      <c r="F32" s="181" t="s">
        <v>14</v>
      </c>
      <c r="G32" s="245"/>
      <c r="H32" s="218"/>
      <c r="I32" s="210"/>
      <c r="J32" s="210"/>
      <c r="K32" s="191"/>
      <c r="L32" s="191"/>
      <c r="M32" s="191"/>
      <c r="N32" s="191"/>
      <c r="O32" s="128"/>
      <c r="P32" s="160"/>
      <c r="Q32" s="189"/>
    </row>
    <row r="33" spans="1:17" ht="21" thickBot="1" x14ac:dyDescent="0.35">
      <c r="A33" s="25" t="s">
        <v>1342</v>
      </c>
      <c r="B33" s="27" t="s">
        <v>1343</v>
      </c>
      <c r="C33" s="25" t="s">
        <v>337</v>
      </c>
      <c r="D33" s="25">
        <v>2</v>
      </c>
      <c r="E33" s="97"/>
      <c r="F33" s="181" t="s">
        <v>14</v>
      </c>
      <c r="G33" s="245"/>
      <c r="H33" s="218"/>
      <c r="I33" s="210"/>
      <c r="J33" s="210"/>
      <c r="K33" s="191"/>
      <c r="L33" s="191"/>
      <c r="M33" s="191"/>
      <c r="N33" s="191"/>
      <c r="O33" s="128"/>
      <c r="P33" s="160"/>
      <c r="Q33" s="189"/>
    </row>
    <row r="34" spans="1:17" ht="21" thickBot="1" x14ac:dyDescent="0.35">
      <c r="A34" s="25" t="s">
        <v>1344</v>
      </c>
      <c r="B34" s="27" t="s">
        <v>1345</v>
      </c>
      <c r="C34" s="25" t="s">
        <v>337</v>
      </c>
      <c r="D34" s="25">
        <v>4</v>
      </c>
      <c r="E34" s="97"/>
      <c r="F34" s="181" t="s">
        <v>14</v>
      </c>
      <c r="G34" s="245"/>
      <c r="H34" s="218"/>
      <c r="I34" s="210"/>
      <c r="J34" s="210"/>
      <c r="K34" s="191"/>
      <c r="L34" s="191"/>
      <c r="M34" s="191"/>
      <c r="N34" s="191"/>
      <c r="O34" s="128"/>
      <c r="P34" s="160"/>
      <c r="Q34" s="189"/>
    </row>
    <row r="35" spans="1:17" ht="21" thickBot="1" x14ac:dyDescent="0.35">
      <c r="A35" s="25" t="s">
        <v>1346</v>
      </c>
      <c r="B35" s="27" t="s">
        <v>1347</v>
      </c>
      <c r="C35" s="25" t="s">
        <v>337</v>
      </c>
      <c r="D35" s="25">
        <v>2</v>
      </c>
      <c r="E35" s="97"/>
      <c r="F35" s="181" t="s">
        <v>14</v>
      </c>
      <c r="G35" s="245"/>
      <c r="H35" s="218"/>
      <c r="I35" s="210"/>
      <c r="J35" s="210"/>
      <c r="K35" s="191"/>
      <c r="L35" s="191"/>
      <c r="M35" s="191"/>
      <c r="N35" s="191"/>
      <c r="O35" s="128"/>
      <c r="P35" s="160"/>
      <c r="Q35" s="189"/>
    </row>
    <row r="36" spans="1:17" ht="21" thickBot="1" x14ac:dyDescent="0.35">
      <c r="A36" s="25" t="s">
        <v>1348</v>
      </c>
      <c r="B36" s="27" t="s">
        <v>1349</v>
      </c>
      <c r="C36" s="25" t="s">
        <v>337</v>
      </c>
      <c r="D36" s="25">
        <v>2</v>
      </c>
      <c r="E36" s="97"/>
      <c r="F36" s="181" t="s">
        <v>14</v>
      </c>
      <c r="G36" s="245"/>
      <c r="H36" s="218"/>
      <c r="I36" s="210"/>
      <c r="J36" s="210"/>
      <c r="K36" s="191"/>
      <c r="L36" s="191"/>
      <c r="M36" s="191"/>
      <c r="N36" s="191"/>
      <c r="O36" s="128"/>
      <c r="P36" s="160"/>
      <c r="Q36" s="189"/>
    </row>
    <row r="37" spans="1:17" ht="21" thickBot="1" x14ac:dyDescent="0.35">
      <c r="A37" s="25" t="s">
        <v>1350</v>
      </c>
      <c r="B37" s="27" t="s">
        <v>1351</v>
      </c>
      <c r="C37" s="25" t="s">
        <v>337</v>
      </c>
      <c r="D37" s="25">
        <v>2</v>
      </c>
      <c r="E37" s="97"/>
      <c r="F37" s="181" t="s">
        <v>14</v>
      </c>
      <c r="G37" s="245"/>
      <c r="H37" s="218"/>
      <c r="I37" s="210"/>
      <c r="J37" s="210"/>
      <c r="K37" s="191"/>
      <c r="L37" s="191"/>
      <c r="M37" s="191"/>
      <c r="N37" s="191"/>
      <c r="O37" s="128"/>
      <c r="P37" s="160"/>
      <c r="Q37" s="189"/>
    </row>
    <row r="38" spans="1:17" ht="21" thickBot="1" x14ac:dyDescent="0.35">
      <c r="A38" s="25" t="s">
        <v>1352</v>
      </c>
      <c r="B38" s="27" t="s">
        <v>1353</v>
      </c>
      <c r="C38" s="25" t="s">
        <v>337</v>
      </c>
      <c r="D38" s="25">
        <v>1</v>
      </c>
      <c r="E38" s="97"/>
      <c r="F38" s="181" t="s">
        <v>14</v>
      </c>
      <c r="G38" s="245"/>
      <c r="H38" s="218"/>
      <c r="I38" s="210"/>
      <c r="J38" s="210"/>
      <c r="K38" s="191"/>
      <c r="L38" s="191"/>
      <c r="M38" s="191"/>
      <c r="N38" s="191"/>
      <c r="O38" s="128"/>
      <c r="P38" s="160"/>
      <c r="Q38" s="189"/>
    </row>
    <row r="39" spans="1:17" ht="21" thickBot="1" x14ac:dyDescent="0.35">
      <c r="A39" s="25" t="s">
        <v>1354</v>
      </c>
      <c r="B39" s="27" t="s">
        <v>1355</v>
      </c>
      <c r="C39" s="25" t="s">
        <v>337</v>
      </c>
      <c r="D39" s="25">
        <v>3</v>
      </c>
      <c r="E39" s="97"/>
      <c r="F39" s="181" t="s">
        <v>14</v>
      </c>
      <c r="G39" s="245"/>
      <c r="H39" s="218"/>
      <c r="I39" s="210"/>
      <c r="J39" s="210"/>
      <c r="K39" s="191"/>
      <c r="L39" s="191"/>
      <c r="M39" s="191"/>
      <c r="N39" s="191"/>
      <c r="O39" s="128"/>
      <c r="P39" s="160"/>
      <c r="Q39" s="189"/>
    </row>
    <row r="40" spans="1:17" ht="21" thickBot="1" x14ac:dyDescent="0.35">
      <c r="A40" s="25" t="s">
        <v>1356</v>
      </c>
      <c r="B40" s="27" t="s">
        <v>1357</v>
      </c>
      <c r="C40" s="25" t="s">
        <v>337</v>
      </c>
      <c r="D40" s="25">
        <v>1</v>
      </c>
      <c r="E40" s="97"/>
      <c r="F40" s="181" t="s">
        <v>14</v>
      </c>
      <c r="G40" s="245"/>
      <c r="H40" s="218"/>
      <c r="I40" s="210"/>
      <c r="J40" s="210"/>
      <c r="K40" s="191"/>
      <c r="L40" s="191"/>
      <c r="M40" s="191"/>
      <c r="N40" s="191"/>
      <c r="O40" s="128"/>
      <c r="P40" s="160"/>
      <c r="Q40" s="189"/>
    </row>
    <row r="41" spans="1:17" ht="21" thickBot="1" x14ac:dyDescent="0.35">
      <c r="A41" s="25" t="s">
        <v>1358</v>
      </c>
      <c r="B41" s="27" t="s">
        <v>1359</v>
      </c>
      <c r="C41" s="25" t="s">
        <v>337</v>
      </c>
      <c r="D41" s="25">
        <v>2</v>
      </c>
      <c r="E41" s="97"/>
      <c r="F41" s="181" t="s">
        <v>14</v>
      </c>
      <c r="G41" s="245"/>
      <c r="H41" s="218"/>
      <c r="I41" s="210"/>
      <c r="J41" s="210"/>
      <c r="K41" s="191"/>
      <c r="L41" s="191"/>
      <c r="M41" s="191"/>
      <c r="N41" s="191"/>
      <c r="O41" s="128"/>
      <c r="P41" s="160"/>
      <c r="Q41" s="189"/>
    </row>
    <row r="42" spans="1:17" ht="21" thickBot="1" x14ac:dyDescent="0.35">
      <c r="A42" s="25" t="s">
        <v>1360</v>
      </c>
      <c r="B42" s="27" t="s">
        <v>1361</v>
      </c>
      <c r="C42" s="25" t="s">
        <v>337</v>
      </c>
      <c r="D42" s="25">
        <v>2</v>
      </c>
      <c r="E42" s="97"/>
      <c r="F42" s="181" t="s">
        <v>14</v>
      </c>
      <c r="G42" s="245"/>
      <c r="H42" s="218"/>
      <c r="I42" s="210"/>
      <c r="J42" s="210"/>
      <c r="K42" s="191"/>
      <c r="L42" s="191"/>
      <c r="M42" s="191"/>
      <c r="N42" s="191"/>
      <c r="O42" s="128"/>
      <c r="P42" s="160"/>
      <c r="Q42" s="189"/>
    </row>
    <row r="43" spans="1:17" ht="21" thickBot="1" x14ac:dyDescent="0.35">
      <c r="A43" s="25" t="s">
        <v>1362</v>
      </c>
      <c r="B43" s="27" t="s">
        <v>1363</v>
      </c>
      <c r="C43" s="25" t="s">
        <v>337</v>
      </c>
      <c r="D43" s="25">
        <v>3</v>
      </c>
      <c r="E43" s="97"/>
      <c r="F43" s="181" t="s">
        <v>14</v>
      </c>
      <c r="G43" s="245"/>
      <c r="H43" s="218"/>
      <c r="I43" s="210"/>
      <c r="J43" s="210"/>
      <c r="K43" s="191"/>
      <c r="L43" s="191"/>
      <c r="M43" s="191"/>
      <c r="N43" s="191"/>
      <c r="O43" s="128"/>
      <c r="P43" s="160"/>
      <c r="Q43" s="189"/>
    </row>
    <row r="44" spans="1:17" ht="21" thickBot="1" x14ac:dyDescent="0.35">
      <c r="A44" s="25" t="s">
        <v>1364</v>
      </c>
      <c r="B44" s="27" t="s">
        <v>1365</v>
      </c>
      <c r="C44" s="25" t="s">
        <v>337</v>
      </c>
      <c r="D44" s="25">
        <v>2</v>
      </c>
      <c r="E44" s="97"/>
      <c r="F44" s="181" t="s">
        <v>14</v>
      </c>
      <c r="G44" s="245"/>
      <c r="H44" s="218"/>
      <c r="I44" s="210"/>
      <c r="J44" s="210"/>
      <c r="K44" s="191"/>
      <c r="L44" s="191"/>
      <c r="M44" s="191"/>
      <c r="N44" s="191"/>
      <c r="O44" s="128"/>
      <c r="P44" s="160"/>
      <c r="Q44" s="189"/>
    </row>
    <row r="45" spans="1:17" ht="21" thickBot="1" x14ac:dyDescent="0.35">
      <c r="A45" s="25" t="s">
        <v>1366</v>
      </c>
      <c r="B45" s="27" t="s">
        <v>1367</v>
      </c>
      <c r="C45" s="25" t="s">
        <v>337</v>
      </c>
      <c r="D45" s="25">
        <v>1</v>
      </c>
      <c r="E45" s="97"/>
      <c r="F45" s="181" t="s">
        <v>14</v>
      </c>
      <c r="G45" s="245"/>
      <c r="H45" s="218"/>
      <c r="I45" s="210"/>
      <c r="J45" s="210"/>
      <c r="K45" s="191"/>
      <c r="L45" s="191"/>
      <c r="M45" s="191"/>
      <c r="N45" s="191"/>
      <c r="O45" s="128"/>
      <c r="P45" s="160"/>
      <c r="Q45" s="189"/>
    </row>
    <row r="46" spans="1:17" ht="21" thickBot="1" x14ac:dyDescent="0.35">
      <c r="A46" s="25" t="s">
        <v>1368</v>
      </c>
      <c r="B46" s="27" t="s">
        <v>1369</v>
      </c>
      <c r="C46" s="25" t="s">
        <v>337</v>
      </c>
      <c r="D46" s="25">
        <v>2</v>
      </c>
      <c r="E46" s="97"/>
      <c r="F46" s="181" t="s">
        <v>14</v>
      </c>
      <c r="G46" s="245"/>
      <c r="H46" s="218"/>
      <c r="I46" s="210"/>
      <c r="J46" s="210"/>
      <c r="K46" s="191"/>
      <c r="L46" s="191"/>
      <c r="M46" s="191"/>
      <c r="N46" s="191"/>
      <c r="O46" s="128"/>
      <c r="P46" s="160"/>
      <c r="Q46" s="189"/>
    </row>
    <row r="47" spans="1:17" ht="21" thickBot="1" x14ac:dyDescent="0.35">
      <c r="A47" s="25" t="s">
        <v>1370</v>
      </c>
      <c r="B47" s="27" t="s">
        <v>1371</v>
      </c>
      <c r="C47" s="25" t="s">
        <v>337</v>
      </c>
      <c r="D47" s="25">
        <v>1</v>
      </c>
      <c r="E47" s="97"/>
      <c r="F47" s="181" t="s">
        <v>14</v>
      </c>
      <c r="G47" s="245"/>
      <c r="H47" s="218"/>
      <c r="I47" s="210"/>
      <c r="J47" s="210"/>
      <c r="K47" s="191"/>
      <c r="L47" s="191"/>
      <c r="M47" s="191"/>
      <c r="N47" s="191"/>
      <c r="O47" s="128"/>
      <c r="P47" s="160"/>
      <c r="Q47" s="189"/>
    </row>
    <row r="48" spans="1:17" ht="21" thickBot="1" x14ac:dyDescent="0.35">
      <c r="A48" s="25" t="s">
        <v>1372</v>
      </c>
      <c r="B48" s="27" t="s">
        <v>1373</v>
      </c>
      <c r="C48" s="25" t="s">
        <v>337</v>
      </c>
      <c r="D48" s="25">
        <v>1</v>
      </c>
      <c r="E48" s="97"/>
      <c r="F48" s="181" t="s">
        <v>14</v>
      </c>
      <c r="G48" s="245"/>
      <c r="H48" s="218"/>
      <c r="I48" s="210"/>
      <c r="J48" s="210"/>
      <c r="K48" s="191"/>
      <c r="L48" s="191"/>
      <c r="M48" s="191"/>
      <c r="N48" s="191"/>
      <c r="O48" s="128"/>
      <c r="P48" s="160"/>
      <c r="Q48" s="189"/>
    </row>
    <row r="49" spans="1:17" ht="21" thickBot="1" x14ac:dyDescent="0.35">
      <c r="A49" s="25" t="s">
        <v>1374</v>
      </c>
      <c r="B49" s="27" t="s">
        <v>1375</v>
      </c>
      <c r="C49" s="25" t="s">
        <v>337</v>
      </c>
      <c r="D49" s="25">
        <v>1</v>
      </c>
      <c r="E49" s="97"/>
      <c r="F49" s="181" t="s">
        <v>14</v>
      </c>
      <c r="G49" s="245"/>
      <c r="H49" s="218"/>
      <c r="I49" s="210"/>
      <c r="J49" s="210"/>
      <c r="K49" s="191"/>
      <c r="L49" s="191"/>
      <c r="M49" s="191"/>
      <c r="N49" s="191"/>
      <c r="O49" s="128"/>
      <c r="P49" s="160"/>
      <c r="Q49" s="189"/>
    </row>
    <row r="50" spans="1:17" ht="21" thickBot="1" x14ac:dyDescent="0.35">
      <c r="A50" s="25" t="s">
        <v>1376</v>
      </c>
      <c r="B50" s="27" t="s">
        <v>1377</v>
      </c>
      <c r="C50" s="25" t="s">
        <v>337</v>
      </c>
      <c r="D50" s="25">
        <v>1</v>
      </c>
      <c r="E50" s="97"/>
      <c r="F50" s="181" t="s">
        <v>14</v>
      </c>
      <c r="G50" s="245"/>
      <c r="H50" s="218"/>
      <c r="I50" s="210"/>
      <c r="J50" s="210"/>
      <c r="K50" s="191"/>
      <c r="L50" s="191"/>
      <c r="M50" s="191"/>
      <c r="N50" s="191"/>
      <c r="O50" s="128"/>
      <c r="P50" s="160"/>
      <c r="Q50" s="189"/>
    </row>
    <row r="51" spans="1:17" ht="21" thickBot="1" x14ac:dyDescent="0.35">
      <c r="A51" s="25" t="s">
        <v>1378</v>
      </c>
      <c r="B51" s="27" t="s">
        <v>1379</v>
      </c>
      <c r="C51" s="25" t="s">
        <v>337</v>
      </c>
      <c r="D51" s="25">
        <v>3</v>
      </c>
      <c r="E51" s="97"/>
      <c r="F51" s="181" t="s">
        <v>14</v>
      </c>
      <c r="G51" s="245"/>
      <c r="H51" s="218"/>
      <c r="I51" s="210"/>
      <c r="J51" s="210"/>
      <c r="K51" s="191"/>
      <c r="L51" s="191"/>
      <c r="M51" s="191"/>
      <c r="N51" s="191"/>
      <c r="O51" s="128"/>
      <c r="P51" s="160"/>
      <c r="Q51" s="189"/>
    </row>
    <row r="52" spans="1:17" ht="21" thickBot="1" x14ac:dyDescent="0.35">
      <c r="A52" s="25" t="s">
        <v>1380</v>
      </c>
      <c r="B52" s="27" t="s">
        <v>1381</v>
      </c>
      <c r="C52" s="25" t="s">
        <v>337</v>
      </c>
      <c r="D52" s="25">
        <v>1</v>
      </c>
      <c r="E52" s="97"/>
      <c r="F52" s="181" t="s">
        <v>14</v>
      </c>
      <c r="G52" s="245"/>
      <c r="H52" s="218"/>
      <c r="I52" s="210"/>
      <c r="J52" s="210"/>
      <c r="K52" s="191"/>
      <c r="L52" s="191"/>
      <c r="M52" s="191"/>
      <c r="N52" s="191"/>
      <c r="O52" s="128"/>
      <c r="P52" s="160"/>
      <c r="Q52" s="189"/>
    </row>
    <row r="53" spans="1:17" ht="21" thickBot="1" x14ac:dyDescent="0.35">
      <c r="A53" s="25" t="s">
        <v>1382</v>
      </c>
      <c r="B53" s="27" t="s">
        <v>1383</v>
      </c>
      <c r="C53" s="25" t="s">
        <v>337</v>
      </c>
      <c r="D53" s="25">
        <v>2</v>
      </c>
      <c r="E53" s="97"/>
      <c r="F53" s="181" t="s">
        <v>14</v>
      </c>
      <c r="G53" s="245"/>
      <c r="H53" s="218"/>
      <c r="I53" s="210"/>
      <c r="J53" s="210"/>
      <c r="K53" s="191"/>
      <c r="L53" s="191"/>
      <c r="M53" s="191"/>
      <c r="N53" s="191"/>
      <c r="O53" s="128"/>
      <c r="P53" s="160"/>
      <c r="Q53" s="189"/>
    </row>
    <row r="54" spans="1:17" ht="21" thickBot="1" x14ac:dyDescent="0.35">
      <c r="A54" s="25" t="s">
        <v>1384</v>
      </c>
      <c r="B54" s="27" t="s">
        <v>1385</v>
      </c>
      <c r="C54" s="25" t="s">
        <v>337</v>
      </c>
      <c r="D54" s="25">
        <v>1</v>
      </c>
      <c r="E54" s="97"/>
      <c r="F54" s="181" t="s">
        <v>14</v>
      </c>
      <c r="G54" s="245"/>
      <c r="H54" s="218"/>
      <c r="I54" s="210"/>
      <c r="J54" s="210"/>
      <c r="K54" s="191"/>
      <c r="L54" s="191"/>
      <c r="M54" s="191"/>
      <c r="N54" s="191"/>
      <c r="O54" s="128"/>
      <c r="P54" s="160"/>
      <c r="Q54" s="189"/>
    </row>
    <row r="55" spans="1:17" ht="21" thickBot="1" x14ac:dyDescent="0.35">
      <c r="A55" s="25" t="s">
        <v>1386</v>
      </c>
      <c r="B55" s="27" t="s">
        <v>1387</v>
      </c>
      <c r="C55" s="25" t="s">
        <v>337</v>
      </c>
      <c r="D55" s="25">
        <v>1</v>
      </c>
      <c r="E55" s="97"/>
      <c r="F55" s="181" t="s">
        <v>14</v>
      </c>
      <c r="G55" s="245"/>
      <c r="H55" s="218"/>
      <c r="I55" s="210"/>
      <c r="J55" s="210"/>
      <c r="K55" s="191"/>
      <c r="L55" s="191"/>
      <c r="M55" s="191"/>
      <c r="N55" s="191"/>
      <c r="O55" s="128"/>
      <c r="P55" s="160"/>
      <c r="Q55" s="189"/>
    </row>
    <row r="56" spans="1:17" ht="21" thickBot="1" x14ac:dyDescent="0.35">
      <c r="A56" s="25" t="s">
        <v>1388</v>
      </c>
      <c r="B56" s="27" t="s">
        <v>1389</v>
      </c>
      <c r="C56" s="25" t="s">
        <v>337</v>
      </c>
      <c r="D56" s="25">
        <v>1</v>
      </c>
      <c r="E56" s="97"/>
      <c r="F56" s="181" t="s">
        <v>14</v>
      </c>
      <c r="G56" s="245"/>
      <c r="H56" s="218"/>
      <c r="I56" s="210"/>
      <c r="J56" s="210"/>
      <c r="K56" s="191"/>
      <c r="L56" s="191"/>
      <c r="M56" s="191"/>
      <c r="N56" s="191"/>
      <c r="O56" s="128"/>
      <c r="P56" s="160"/>
      <c r="Q56" s="189"/>
    </row>
    <row r="57" spans="1:17" ht="21" thickBot="1" x14ac:dyDescent="0.35">
      <c r="A57" s="25" t="s">
        <v>1390</v>
      </c>
      <c r="B57" s="27" t="s">
        <v>1391</v>
      </c>
      <c r="C57" s="25" t="s">
        <v>337</v>
      </c>
      <c r="D57" s="25">
        <v>1</v>
      </c>
      <c r="E57" s="97"/>
      <c r="F57" s="181" t="s">
        <v>14</v>
      </c>
      <c r="G57" s="245"/>
      <c r="H57" s="218"/>
      <c r="I57" s="210"/>
      <c r="J57" s="210"/>
      <c r="K57" s="191"/>
      <c r="L57" s="191"/>
      <c r="M57" s="191"/>
      <c r="N57" s="191"/>
      <c r="O57" s="128"/>
      <c r="P57" s="160"/>
      <c r="Q57" s="189"/>
    </row>
    <row r="58" spans="1:17" ht="21" thickBot="1" x14ac:dyDescent="0.35">
      <c r="A58" s="25" t="s">
        <v>1392</v>
      </c>
      <c r="B58" s="27" t="s">
        <v>1393</v>
      </c>
      <c r="C58" s="25" t="s">
        <v>337</v>
      </c>
      <c r="D58" s="25">
        <v>2</v>
      </c>
      <c r="E58" s="97"/>
      <c r="F58" s="181" t="s">
        <v>14</v>
      </c>
      <c r="G58" s="245"/>
      <c r="H58" s="218"/>
      <c r="I58" s="210"/>
      <c r="J58" s="210"/>
      <c r="K58" s="191"/>
      <c r="L58" s="191"/>
      <c r="M58" s="191"/>
      <c r="N58" s="191"/>
      <c r="O58" s="128"/>
      <c r="P58" s="160"/>
      <c r="Q58" s="189"/>
    </row>
    <row r="59" spans="1:17" ht="21" thickBot="1" x14ac:dyDescent="0.35">
      <c r="A59" s="25" t="s">
        <v>1394</v>
      </c>
      <c r="B59" s="27" t="s">
        <v>1395</v>
      </c>
      <c r="C59" s="25" t="s">
        <v>337</v>
      </c>
      <c r="D59" s="25">
        <v>1</v>
      </c>
      <c r="E59" s="97"/>
      <c r="F59" s="181" t="s">
        <v>14</v>
      </c>
      <c r="G59" s="245"/>
      <c r="H59" s="218"/>
      <c r="I59" s="210"/>
      <c r="J59" s="210"/>
      <c r="K59" s="191"/>
      <c r="L59" s="191"/>
      <c r="M59" s="191"/>
      <c r="N59" s="191"/>
      <c r="O59" s="128"/>
      <c r="P59" s="160"/>
      <c r="Q59" s="189"/>
    </row>
    <row r="60" spans="1:17" ht="21" thickBot="1" x14ac:dyDescent="0.35">
      <c r="A60" s="25" t="s">
        <v>1396</v>
      </c>
      <c r="B60" s="27" t="s">
        <v>1397</v>
      </c>
      <c r="C60" s="25" t="s">
        <v>337</v>
      </c>
      <c r="D60" s="25">
        <v>1</v>
      </c>
      <c r="E60" s="97"/>
      <c r="F60" s="181" t="s">
        <v>14</v>
      </c>
      <c r="G60" s="245"/>
      <c r="H60" s="218"/>
      <c r="I60" s="210"/>
      <c r="J60" s="210"/>
      <c r="K60" s="191"/>
      <c r="L60" s="191"/>
      <c r="M60" s="191"/>
      <c r="N60" s="191"/>
      <c r="O60" s="128"/>
      <c r="P60" s="160"/>
      <c r="Q60" s="189"/>
    </row>
    <row r="61" spans="1:17" ht="21" thickBot="1" x14ac:dyDescent="0.35">
      <c r="A61" s="25" t="s">
        <v>1398</v>
      </c>
      <c r="B61" s="27" t="s">
        <v>1399</v>
      </c>
      <c r="C61" s="25" t="s">
        <v>337</v>
      </c>
      <c r="D61" s="25">
        <v>1</v>
      </c>
      <c r="E61" s="97"/>
      <c r="F61" s="181" t="s">
        <v>14</v>
      </c>
      <c r="G61" s="245"/>
      <c r="H61" s="218"/>
      <c r="I61" s="210"/>
      <c r="J61" s="210"/>
      <c r="K61" s="191"/>
      <c r="L61" s="191"/>
      <c r="M61" s="191"/>
      <c r="N61" s="191"/>
      <c r="O61" s="128"/>
      <c r="P61" s="160"/>
      <c r="Q61" s="189"/>
    </row>
    <row r="62" spans="1:17" ht="21" thickBot="1" x14ac:dyDescent="0.35">
      <c r="A62" s="25" t="s">
        <v>1400</v>
      </c>
      <c r="B62" s="27" t="s">
        <v>1401</v>
      </c>
      <c r="C62" s="25" t="s">
        <v>337</v>
      </c>
      <c r="D62" s="25">
        <v>4</v>
      </c>
      <c r="E62" s="97"/>
      <c r="F62" s="181" t="s">
        <v>14</v>
      </c>
      <c r="G62" s="245"/>
      <c r="H62" s="218"/>
      <c r="I62" s="210"/>
      <c r="J62" s="210"/>
      <c r="K62" s="191"/>
      <c r="L62" s="191"/>
      <c r="M62" s="191"/>
      <c r="N62" s="191"/>
      <c r="O62" s="128"/>
      <c r="P62" s="160"/>
      <c r="Q62" s="189"/>
    </row>
    <row r="63" spans="1:17" ht="21" thickBot="1" x14ac:dyDescent="0.35">
      <c r="A63" s="25" t="s">
        <v>1402</v>
      </c>
      <c r="B63" s="27" t="s">
        <v>1403</v>
      </c>
      <c r="C63" s="25" t="s">
        <v>337</v>
      </c>
      <c r="D63" s="25">
        <v>2</v>
      </c>
      <c r="E63" s="97"/>
      <c r="F63" s="181" t="s">
        <v>14</v>
      </c>
      <c r="G63" s="245"/>
      <c r="H63" s="218"/>
      <c r="I63" s="210"/>
      <c r="J63" s="210"/>
      <c r="K63" s="191"/>
      <c r="L63" s="191"/>
      <c r="M63" s="191"/>
      <c r="N63" s="191"/>
      <c r="O63" s="128"/>
      <c r="P63" s="160"/>
      <c r="Q63" s="189"/>
    </row>
    <row r="64" spans="1:17" ht="21" thickBot="1" x14ac:dyDescent="0.35">
      <c r="A64" s="25" t="s">
        <v>1404</v>
      </c>
      <c r="B64" s="27" t="s">
        <v>1405</v>
      </c>
      <c r="C64" s="25" t="s">
        <v>337</v>
      </c>
      <c r="D64" s="25">
        <v>2</v>
      </c>
      <c r="E64" s="97"/>
      <c r="F64" s="181" t="s">
        <v>14</v>
      </c>
      <c r="G64" s="245"/>
      <c r="H64" s="218"/>
      <c r="I64" s="210"/>
      <c r="J64" s="210"/>
      <c r="K64" s="191"/>
      <c r="L64" s="191"/>
      <c r="M64" s="191"/>
      <c r="N64" s="191"/>
      <c r="O64" s="128"/>
      <c r="P64" s="160"/>
      <c r="Q64" s="189"/>
    </row>
    <row r="65" spans="1:17" ht="21" thickBot="1" x14ac:dyDescent="0.35">
      <c r="A65" s="25" t="s">
        <v>1406</v>
      </c>
      <c r="B65" s="27" t="s">
        <v>1407</v>
      </c>
      <c r="C65" s="25" t="s">
        <v>337</v>
      </c>
      <c r="D65" s="25">
        <v>1</v>
      </c>
      <c r="E65" s="97"/>
      <c r="F65" s="181" t="s">
        <v>14</v>
      </c>
      <c r="G65" s="245"/>
      <c r="H65" s="218"/>
      <c r="I65" s="210"/>
      <c r="J65" s="210"/>
      <c r="K65" s="191"/>
      <c r="L65" s="191"/>
      <c r="M65" s="191"/>
      <c r="N65" s="191"/>
      <c r="O65" s="128"/>
      <c r="P65" s="160"/>
      <c r="Q65" s="189"/>
    </row>
    <row r="66" spans="1:17" ht="21" thickBot="1" x14ac:dyDescent="0.35">
      <c r="A66" s="25" t="s">
        <v>1408</v>
      </c>
      <c r="B66" s="27" t="s">
        <v>1409</v>
      </c>
      <c r="C66" s="25" t="s">
        <v>337</v>
      </c>
      <c r="D66" s="25">
        <v>4</v>
      </c>
      <c r="E66" s="97"/>
      <c r="F66" s="181" t="s">
        <v>14</v>
      </c>
      <c r="G66" s="245"/>
      <c r="H66" s="218"/>
      <c r="I66" s="210"/>
      <c r="J66" s="210"/>
      <c r="K66" s="191"/>
      <c r="L66" s="191"/>
      <c r="M66" s="191"/>
      <c r="N66" s="191"/>
      <c r="O66" s="128"/>
      <c r="P66" s="160"/>
      <c r="Q66" s="189"/>
    </row>
    <row r="67" spans="1:17" ht="21" thickBot="1" x14ac:dyDescent="0.35">
      <c r="A67" s="25" t="s">
        <v>1410</v>
      </c>
      <c r="B67" s="27" t="s">
        <v>1411</v>
      </c>
      <c r="C67" s="25" t="s">
        <v>337</v>
      </c>
      <c r="D67" s="25">
        <v>4</v>
      </c>
      <c r="E67" s="97"/>
      <c r="F67" s="181" t="s">
        <v>14</v>
      </c>
      <c r="G67" s="245"/>
      <c r="H67" s="218"/>
      <c r="I67" s="210"/>
      <c r="J67" s="210"/>
      <c r="K67" s="191"/>
      <c r="L67" s="191"/>
      <c r="M67" s="191"/>
      <c r="N67" s="191"/>
      <c r="O67" s="128"/>
      <c r="P67" s="160"/>
      <c r="Q67" s="189"/>
    </row>
    <row r="68" spans="1:17" ht="21" thickBot="1" x14ac:dyDescent="0.35">
      <c r="A68" s="25" t="s">
        <v>1412</v>
      </c>
      <c r="B68" s="27" t="s">
        <v>1413</v>
      </c>
      <c r="C68" s="25" t="s">
        <v>337</v>
      </c>
      <c r="D68" s="25">
        <v>2</v>
      </c>
      <c r="E68" s="97"/>
      <c r="F68" s="181" t="s">
        <v>14</v>
      </c>
      <c r="G68" s="245"/>
      <c r="H68" s="218"/>
      <c r="I68" s="210"/>
      <c r="J68" s="210"/>
      <c r="K68" s="191"/>
      <c r="L68" s="191"/>
      <c r="M68" s="191"/>
      <c r="N68" s="191"/>
      <c r="O68" s="128"/>
      <c r="P68" s="160"/>
      <c r="Q68" s="189"/>
    </row>
    <row r="69" spans="1:17" ht="21" thickBot="1" x14ac:dyDescent="0.35">
      <c r="A69" s="25" t="s">
        <v>1414</v>
      </c>
      <c r="B69" s="27" t="s">
        <v>1415</v>
      </c>
      <c r="C69" s="25" t="s">
        <v>337</v>
      </c>
      <c r="D69" s="25">
        <v>2</v>
      </c>
      <c r="E69" s="97"/>
      <c r="F69" s="181" t="s">
        <v>14</v>
      </c>
      <c r="G69" s="245"/>
      <c r="H69" s="218"/>
      <c r="I69" s="210"/>
      <c r="J69" s="210"/>
      <c r="K69" s="191"/>
      <c r="L69" s="191"/>
      <c r="M69" s="191"/>
      <c r="N69" s="191"/>
      <c r="O69" s="128"/>
      <c r="P69" s="160"/>
      <c r="Q69" s="189"/>
    </row>
    <row r="70" spans="1:17" ht="21" thickBot="1" x14ac:dyDescent="0.35">
      <c r="A70" s="25" t="s">
        <v>1416</v>
      </c>
      <c r="B70" s="27" t="s">
        <v>1417</v>
      </c>
      <c r="C70" s="25" t="s">
        <v>337</v>
      </c>
      <c r="D70" s="25">
        <v>1</v>
      </c>
      <c r="E70" s="97"/>
      <c r="F70" s="181" t="s">
        <v>14</v>
      </c>
      <c r="G70" s="245"/>
      <c r="H70" s="218"/>
      <c r="I70" s="210"/>
      <c r="J70" s="210"/>
      <c r="K70" s="191"/>
      <c r="L70" s="191"/>
      <c r="M70" s="191"/>
      <c r="N70" s="191"/>
      <c r="O70" s="128"/>
      <c r="P70" s="160"/>
      <c r="Q70" s="189"/>
    </row>
    <row r="71" spans="1:17" ht="21" thickBot="1" x14ac:dyDescent="0.35">
      <c r="A71" s="25" t="s">
        <v>1418</v>
      </c>
      <c r="B71" s="27" t="s">
        <v>1419</v>
      </c>
      <c r="C71" s="25" t="s">
        <v>337</v>
      </c>
      <c r="D71" s="25">
        <v>4</v>
      </c>
      <c r="E71" s="97"/>
      <c r="F71" s="181" t="s">
        <v>14</v>
      </c>
      <c r="G71" s="245"/>
      <c r="H71" s="218"/>
      <c r="I71" s="210"/>
      <c r="J71" s="210"/>
      <c r="K71" s="191"/>
      <c r="L71" s="191"/>
      <c r="M71" s="191"/>
      <c r="N71" s="191"/>
      <c r="O71" s="128"/>
      <c r="P71" s="160"/>
      <c r="Q71" s="189"/>
    </row>
    <row r="72" spans="1:17" ht="21" thickBot="1" x14ac:dyDescent="0.35">
      <c r="A72" s="25" t="s">
        <v>1420</v>
      </c>
      <c r="B72" s="27" t="s">
        <v>1421</v>
      </c>
      <c r="C72" s="25" t="s">
        <v>337</v>
      </c>
      <c r="D72" s="25">
        <v>2</v>
      </c>
      <c r="E72" s="97"/>
      <c r="F72" s="181" t="s">
        <v>14</v>
      </c>
      <c r="G72" s="245"/>
      <c r="H72" s="218"/>
      <c r="I72" s="210"/>
      <c r="J72" s="210"/>
      <c r="K72" s="191"/>
      <c r="L72" s="191"/>
      <c r="M72" s="191"/>
      <c r="N72" s="191"/>
      <c r="O72" s="128"/>
      <c r="P72" s="160"/>
      <c r="Q72" s="189"/>
    </row>
    <row r="73" spans="1:17" ht="21" thickBot="1" x14ac:dyDescent="0.35">
      <c r="A73" s="25" t="s">
        <v>1422</v>
      </c>
      <c r="B73" s="27" t="s">
        <v>1423</v>
      </c>
      <c r="C73" s="25" t="s">
        <v>337</v>
      </c>
      <c r="D73" s="25">
        <v>2</v>
      </c>
      <c r="E73" s="97"/>
      <c r="F73" s="181" t="s">
        <v>14</v>
      </c>
      <c r="G73" s="245"/>
      <c r="H73" s="218"/>
      <c r="I73" s="210"/>
      <c r="J73" s="210"/>
      <c r="K73" s="191"/>
      <c r="L73" s="191"/>
      <c r="M73" s="191"/>
      <c r="N73" s="191"/>
      <c r="O73" s="128"/>
      <c r="P73" s="160"/>
      <c r="Q73" s="189"/>
    </row>
    <row r="74" spans="1:17" ht="21" thickBot="1" x14ac:dyDescent="0.35">
      <c r="A74" s="25" t="s">
        <v>1424</v>
      </c>
      <c r="B74" s="27" t="s">
        <v>1425</v>
      </c>
      <c r="C74" s="25" t="s">
        <v>337</v>
      </c>
      <c r="D74" s="25">
        <v>2</v>
      </c>
      <c r="E74" s="97"/>
      <c r="F74" s="181" t="s">
        <v>14</v>
      </c>
      <c r="G74" s="245"/>
      <c r="H74" s="218"/>
      <c r="I74" s="210"/>
      <c r="J74" s="210"/>
      <c r="K74" s="191"/>
      <c r="L74" s="191"/>
      <c r="M74" s="191"/>
      <c r="N74" s="191"/>
      <c r="O74" s="128"/>
      <c r="P74" s="160"/>
      <c r="Q74" s="189"/>
    </row>
    <row r="75" spans="1:17" ht="21" thickBot="1" x14ac:dyDescent="0.35">
      <c r="A75" s="25" t="s">
        <v>1426</v>
      </c>
      <c r="B75" s="27" t="s">
        <v>1427</v>
      </c>
      <c r="C75" s="25" t="s">
        <v>337</v>
      </c>
      <c r="D75" s="25">
        <v>2</v>
      </c>
      <c r="E75" s="97"/>
      <c r="F75" s="181" t="s">
        <v>14</v>
      </c>
      <c r="G75" s="245"/>
      <c r="H75" s="218"/>
      <c r="I75" s="210"/>
      <c r="J75" s="210"/>
      <c r="K75" s="191"/>
      <c r="L75" s="191"/>
      <c r="M75" s="191"/>
      <c r="N75" s="191"/>
      <c r="O75" s="128"/>
      <c r="P75" s="160"/>
      <c r="Q75" s="189"/>
    </row>
    <row r="76" spans="1:17" ht="21" thickBot="1" x14ac:dyDescent="0.35">
      <c r="A76" s="25" t="s">
        <v>1428</v>
      </c>
      <c r="B76" s="27" t="s">
        <v>1429</v>
      </c>
      <c r="C76" s="25" t="s">
        <v>337</v>
      </c>
      <c r="D76" s="25">
        <v>2</v>
      </c>
      <c r="E76" s="97"/>
      <c r="F76" s="181" t="s">
        <v>14</v>
      </c>
      <c r="G76" s="245"/>
      <c r="H76" s="218"/>
      <c r="I76" s="210"/>
      <c r="J76" s="210"/>
      <c r="K76" s="191"/>
      <c r="L76" s="191"/>
      <c r="M76" s="191"/>
      <c r="N76" s="191"/>
      <c r="O76" s="128"/>
      <c r="P76" s="160"/>
      <c r="Q76" s="189"/>
    </row>
    <row r="77" spans="1:17" ht="21" thickBot="1" x14ac:dyDescent="0.35">
      <c r="A77" s="25" t="s">
        <v>1430</v>
      </c>
      <c r="B77" s="27" t="s">
        <v>1431</v>
      </c>
      <c r="C77" s="25" t="s">
        <v>337</v>
      </c>
      <c r="D77" s="25">
        <v>1</v>
      </c>
      <c r="E77" s="97"/>
      <c r="F77" s="181" t="s">
        <v>14</v>
      </c>
      <c r="G77" s="245"/>
      <c r="H77" s="218"/>
      <c r="I77" s="210"/>
      <c r="J77" s="210"/>
      <c r="K77" s="191"/>
      <c r="L77" s="191"/>
      <c r="M77" s="191"/>
      <c r="N77" s="191"/>
      <c r="O77" s="128"/>
      <c r="P77" s="160"/>
      <c r="Q77" s="189"/>
    </row>
    <row r="78" spans="1:17" ht="21" thickBot="1" x14ac:dyDescent="0.35">
      <c r="A78" s="25" t="s">
        <v>1432</v>
      </c>
      <c r="B78" s="27" t="s">
        <v>1433</v>
      </c>
      <c r="C78" s="25" t="s">
        <v>337</v>
      </c>
      <c r="D78" s="25">
        <v>1</v>
      </c>
      <c r="E78" s="97"/>
      <c r="F78" s="181" t="s">
        <v>14</v>
      </c>
      <c r="G78" s="245"/>
      <c r="H78" s="218"/>
      <c r="I78" s="210"/>
      <c r="J78" s="210"/>
      <c r="K78" s="191"/>
      <c r="L78" s="191"/>
      <c r="M78" s="191"/>
      <c r="N78" s="191"/>
      <c r="O78" s="128"/>
      <c r="P78" s="160"/>
      <c r="Q78" s="189"/>
    </row>
    <row r="79" spans="1:17" ht="21" thickBot="1" x14ac:dyDescent="0.35">
      <c r="A79" s="25" t="s">
        <v>1434</v>
      </c>
      <c r="B79" s="27" t="s">
        <v>1435</v>
      </c>
      <c r="C79" s="25" t="s">
        <v>337</v>
      </c>
      <c r="D79" s="25">
        <v>1</v>
      </c>
      <c r="E79" s="97"/>
      <c r="F79" s="181" t="s">
        <v>14</v>
      </c>
      <c r="G79" s="245"/>
      <c r="H79" s="218"/>
      <c r="I79" s="210"/>
      <c r="J79" s="210"/>
      <c r="K79" s="191"/>
      <c r="L79" s="191"/>
      <c r="M79" s="191"/>
      <c r="N79" s="191"/>
      <c r="O79" s="128"/>
      <c r="P79" s="160"/>
      <c r="Q79" s="189"/>
    </row>
    <row r="80" spans="1:17" ht="34.950000000000003" customHeight="1" thickBot="1" x14ac:dyDescent="0.35">
      <c r="A80" s="25" t="s">
        <v>1436</v>
      </c>
      <c r="B80" s="27" t="s">
        <v>1437</v>
      </c>
      <c r="C80" s="25" t="s">
        <v>337</v>
      </c>
      <c r="D80" s="25">
        <v>1</v>
      </c>
      <c r="E80" s="97"/>
      <c r="F80" s="181" t="s">
        <v>14</v>
      </c>
      <c r="G80" s="245"/>
      <c r="H80" s="218"/>
      <c r="I80" s="210"/>
      <c r="J80" s="210"/>
      <c r="K80" s="191"/>
      <c r="L80" s="191"/>
      <c r="M80" s="191"/>
      <c r="N80" s="191"/>
      <c r="O80" s="128"/>
      <c r="P80" s="160"/>
      <c r="Q80" s="189"/>
    </row>
    <row r="81" spans="1:21" ht="15" thickBot="1" x14ac:dyDescent="0.35">
      <c r="A81" s="301" t="s">
        <v>1438</v>
      </c>
      <c r="B81" s="301"/>
      <c r="C81" s="301"/>
      <c r="D81" s="301"/>
      <c r="E81" s="301"/>
      <c r="F81" s="301"/>
      <c r="G81" s="15"/>
      <c r="H81" s="289"/>
      <c r="I81" s="289"/>
      <c r="J81" s="289"/>
      <c r="K81" s="20"/>
      <c r="L81" s="20"/>
      <c r="M81" s="20"/>
      <c r="N81" s="20"/>
      <c r="O81" s="20"/>
      <c r="P81" s="20"/>
      <c r="Q81" s="20"/>
      <c r="R81" s="20"/>
      <c r="S81" s="20"/>
      <c r="T81" s="20"/>
      <c r="U81" s="20"/>
    </row>
    <row r="82" spans="1:21" ht="21" thickBot="1" x14ac:dyDescent="0.35">
      <c r="A82" s="25" t="s">
        <v>1439</v>
      </c>
      <c r="B82" s="159" t="s">
        <v>1440</v>
      </c>
      <c r="C82" s="25" t="s">
        <v>337</v>
      </c>
      <c r="D82" s="25">
        <v>12</v>
      </c>
      <c r="E82" s="97"/>
      <c r="F82" s="181" t="s">
        <v>14</v>
      </c>
      <c r="G82" s="245"/>
      <c r="H82" s="218"/>
      <c r="I82" s="210"/>
      <c r="J82" s="210"/>
      <c r="K82" s="191"/>
      <c r="L82" s="191"/>
      <c r="M82" s="191"/>
      <c r="N82" s="191"/>
      <c r="O82" s="128"/>
      <c r="P82" s="160"/>
      <c r="Q82" s="189"/>
      <c r="R82" s="31"/>
      <c r="S82" s="31"/>
      <c r="T82" s="31"/>
      <c r="U82" s="31"/>
    </row>
    <row r="83" spans="1:21" ht="31.2" thickBot="1" x14ac:dyDescent="0.35">
      <c r="A83" s="25" t="s">
        <v>1441</v>
      </c>
      <c r="B83" s="159" t="s">
        <v>1442</v>
      </c>
      <c r="C83" s="25" t="s">
        <v>337</v>
      </c>
      <c r="D83" s="25">
        <v>2</v>
      </c>
      <c r="E83" s="97"/>
      <c r="F83" s="181" t="s">
        <v>14</v>
      </c>
      <c r="G83" s="245"/>
      <c r="H83" s="218"/>
      <c r="I83" s="210"/>
      <c r="J83" s="210"/>
      <c r="K83" s="191"/>
      <c r="L83" s="191"/>
      <c r="M83" s="191"/>
      <c r="N83" s="191"/>
      <c r="O83" s="128"/>
      <c r="P83" s="160"/>
      <c r="Q83" s="189"/>
    </row>
    <row r="84" spans="1:21" ht="21" thickBot="1" x14ac:dyDescent="0.35">
      <c r="A84" s="25" t="s">
        <v>1443</v>
      </c>
      <c r="B84" s="159" t="s">
        <v>1444</v>
      </c>
      <c r="C84" s="25" t="s">
        <v>337</v>
      </c>
      <c r="D84" s="25">
        <v>1</v>
      </c>
      <c r="E84" s="97"/>
      <c r="F84" s="181" t="s">
        <v>14</v>
      </c>
      <c r="G84" s="245"/>
      <c r="H84" s="218"/>
      <c r="I84" s="210"/>
      <c r="J84" s="210"/>
      <c r="K84" s="191"/>
      <c r="L84" s="191"/>
      <c r="M84" s="191"/>
      <c r="N84" s="191"/>
      <c r="O84" s="128"/>
      <c r="P84" s="160"/>
      <c r="Q84" s="189"/>
    </row>
    <row r="85" spans="1:21" ht="21" thickBot="1" x14ac:dyDescent="0.35">
      <c r="A85" s="25" t="s">
        <v>1445</v>
      </c>
      <c r="B85" s="159" t="s">
        <v>1446</v>
      </c>
      <c r="C85" s="25" t="s">
        <v>337</v>
      </c>
      <c r="D85" s="25">
        <v>1</v>
      </c>
      <c r="E85" s="97"/>
      <c r="F85" s="181" t="s">
        <v>14</v>
      </c>
      <c r="G85" s="245"/>
      <c r="H85" s="218"/>
      <c r="I85" s="210"/>
      <c r="J85" s="210"/>
      <c r="K85" s="191"/>
      <c r="L85" s="191"/>
      <c r="M85" s="191"/>
      <c r="N85" s="191"/>
      <c r="O85" s="128"/>
      <c r="P85" s="160"/>
      <c r="Q85" s="189"/>
    </row>
    <row r="86" spans="1:21" ht="30.6" customHeight="1" thickBot="1" x14ac:dyDescent="0.35">
      <c r="A86" s="25" t="s">
        <v>1447</v>
      </c>
      <c r="B86" s="159" t="s">
        <v>1448</v>
      </c>
      <c r="C86" s="25" t="s">
        <v>337</v>
      </c>
      <c r="D86" s="25">
        <v>1</v>
      </c>
      <c r="E86" s="97"/>
      <c r="F86" s="181" t="s">
        <v>14</v>
      </c>
      <c r="G86" s="245"/>
      <c r="H86" s="218"/>
      <c r="I86" s="210"/>
      <c r="J86" s="210"/>
      <c r="K86" s="191"/>
      <c r="L86" s="191"/>
      <c r="M86" s="191"/>
      <c r="N86" s="191"/>
      <c r="O86" s="128"/>
      <c r="P86" s="160"/>
      <c r="Q86" s="189"/>
    </row>
    <row r="87" spans="1:21" ht="15" thickBot="1" x14ac:dyDescent="0.35">
      <c r="A87" s="301" t="s">
        <v>1449</v>
      </c>
      <c r="B87" s="301"/>
      <c r="C87" s="301"/>
      <c r="D87" s="301"/>
      <c r="E87" s="301"/>
      <c r="F87" s="301"/>
      <c r="G87" s="15"/>
      <c r="H87" s="252"/>
      <c r="I87" s="252"/>
      <c r="J87" s="252"/>
    </row>
    <row r="88" spans="1:21" ht="15.75" customHeight="1" thickBot="1" x14ac:dyDescent="0.35">
      <c r="A88" s="25" t="s">
        <v>1450</v>
      </c>
      <c r="B88" s="27" t="s">
        <v>1451</v>
      </c>
      <c r="C88" s="25" t="s">
        <v>337</v>
      </c>
      <c r="D88" s="25">
        <v>1</v>
      </c>
      <c r="E88" s="97"/>
      <c r="F88" s="181" t="s">
        <v>14</v>
      </c>
      <c r="G88" s="245"/>
      <c r="H88" s="218"/>
      <c r="I88" s="210"/>
      <c r="J88" s="210"/>
      <c r="K88" s="191"/>
      <c r="L88" s="191"/>
      <c r="M88" s="191"/>
      <c r="N88" s="191"/>
      <c r="O88" s="128"/>
      <c r="P88" s="160"/>
      <c r="Q88" s="189"/>
    </row>
    <row r="89" spans="1:21" ht="15.75" customHeight="1" thickBot="1" x14ac:dyDescent="0.35">
      <c r="A89" s="301" t="s">
        <v>1452</v>
      </c>
      <c r="B89" s="301"/>
      <c r="C89" s="301"/>
      <c r="D89" s="301"/>
      <c r="E89" s="301"/>
      <c r="F89" s="301"/>
      <c r="G89" s="245"/>
      <c r="H89" s="210"/>
      <c r="I89" s="210"/>
      <c r="J89" s="210"/>
      <c r="K89" s="191"/>
      <c r="L89" s="191"/>
      <c r="M89" s="191"/>
      <c r="N89" s="191"/>
      <c r="O89" s="128"/>
      <c r="P89" s="160"/>
      <c r="Q89" s="189"/>
    </row>
    <row r="90" spans="1:21" ht="21" thickBot="1" x14ac:dyDescent="0.35">
      <c r="A90" s="25" t="s">
        <v>1453</v>
      </c>
      <c r="B90" s="27" t="s">
        <v>1454</v>
      </c>
      <c r="C90" s="25" t="s">
        <v>337</v>
      </c>
      <c r="D90" s="25">
        <v>1</v>
      </c>
      <c r="E90" s="97"/>
      <c r="F90" s="181" t="s">
        <v>14</v>
      </c>
      <c r="G90" s="245"/>
      <c r="H90" s="218"/>
      <c r="I90" s="210"/>
      <c r="J90" s="210"/>
      <c r="K90" s="191"/>
      <c r="L90" s="191"/>
      <c r="M90" s="191"/>
      <c r="N90" s="191"/>
      <c r="O90" s="128"/>
      <c r="P90" s="160"/>
      <c r="Q90" s="189"/>
    </row>
    <row r="91" spans="1:21" ht="15" thickBot="1" x14ac:dyDescent="0.35">
      <c r="A91" s="301" t="s">
        <v>1455</v>
      </c>
      <c r="B91" s="301"/>
      <c r="C91" s="301"/>
      <c r="D91" s="301"/>
      <c r="E91" s="301"/>
      <c r="F91" s="301"/>
      <c r="G91" s="15"/>
      <c r="H91" s="252"/>
      <c r="I91" s="252"/>
      <c r="J91" s="252"/>
    </row>
    <row r="92" spans="1:21" ht="15" thickBot="1" x14ac:dyDescent="0.35">
      <c r="A92" s="25" t="s">
        <v>1456</v>
      </c>
      <c r="B92" s="27" t="s">
        <v>1457</v>
      </c>
      <c r="C92" s="25" t="s">
        <v>337</v>
      </c>
      <c r="D92" s="25">
        <v>4</v>
      </c>
      <c r="E92" s="97"/>
      <c r="F92" s="181" t="s">
        <v>14</v>
      </c>
      <c r="G92" s="245"/>
      <c r="H92" s="218"/>
      <c r="I92" s="210"/>
      <c r="J92" s="210"/>
      <c r="K92" s="191"/>
      <c r="L92" s="191"/>
      <c r="M92" s="191"/>
      <c r="N92" s="191"/>
      <c r="O92" s="128"/>
      <c r="P92" s="160"/>
      <c r="Q92" s="189"/>
    </row>
    <row r="93" spans="1:21" ht="15" thickBot="1" x14ac:dyDescent="0.35">
      <c r="A93" s="25" t="s">
        <v>1458</v>
      </c>
      <c r="B93" s="27" t="s">
        <v>1459</v>
      </c>
      <c r="C93" s="25" t="s">
        <v>337</v>
      </c>
      <c r="D93" s="25">
        <v>2</v>
      </c>
      <c r="E93" s="97"/>
      <c r="F93" s="181" t="s">
        <v>14</v>
      </c>
      <c r="G93" s="245"/>
      <c r="H93" s="218"/>
      <c r="I93" s="210"/>
      <c r="J93" s="210"/>
      <c r="K93" s="191"/>
      <c r="L93" s="191"/>
      <c r="M93" s="191"/>
      <c r="N93" s="191"/>
      <c r="O93" s="128"/>
      <c r="P93" s="160"/>
      <c r="Q93" s="189"/>
    </row>
    <row r="94" spans="1:21" ht="15" thickBot="1" x14ac:dyDescent="0.35">
      <c r="A94" s="301" t="s">
        <v>1460</v>
      </c>
      <c r="B94" s="301"/>
      <c r="C94" s="301"/>
      <c r="D94" s="301"/>
      <c r="E94" s="301"/>
      <c r="F94" s="301"/>
      <c r="G94" s="15"/>
      <c r="H94" s="252"/>
      <c r="I94" s="252"/>
      <c r="J94" s="252"/>
    </row>
    <row r="95" spans="1:21" ht="31.2" thickBot="1" x14ac:dyDescent="0.35">
      <c r="A95" s="25" t="s">
        <v>1461</v>
      </c>
      <c r="B95" s="27" t="s">
        <v>1462</v>
      </c>
      <c r="C95" s="25" t="s">
        <v>337</v>
      </c>
      <c r="D95" s="25">
        <v>11</v>
      </c>
      <c r="E95" s="97"/>
      <c r="F95" s="181" t="s">
        <v>14</v>
      </c>
      <c r="G95" s="245"/>
      <c r="H95" s="218"/>
      <c r="I95" s="210"/>
      <c r="J95" s="210"/>
      <c r="K95" s="191"/>
      <c r="L95" s="191"/>
      <c r="M95" s="191"/>
      <c r="N95" s="191"/>
      <c r="O95" s="128"/>
      <c r="P95" s="160"/>
      <c r="Q95" s="189"/>
    </row>
    <row r="96" spans="1:21" ht="31.2" thickBot="1" x14ac:dyDescent="0.35">
      <c r="A96" s="25" t="s">
        <v>1463</v>
      </c>
      <c r="B96" s="27" t="s">
        <v>1464</v>
      </c>
      <c r="C96" s="25" t="s">
        <v>337</v>
      </c>
      <c r="D96" s="25">
        <v>3</v>
      </c>
      <c r="E96" s="97"/>
      <c r="F96" s="181" t="s">
        <v>14</v>
      </c>
      <c r="G96" s="245"/>
      <c r="H96" s="218"/>
      <c r="I96" s="210"/>
      <c r="J96" s="210"/>
      <c r="K96" s="191"/>
      <c r="L96" s="191"/>
      <c r="M96" s="191"/>
      <c r="N96" s="191"/>
      <c r="O96" s="128"/>
      <c r="P96" s="160"/>
      <c r="Q96" s="189"/>
    </row>
    <row r="97" spans="1:18" ht="21" thickBot="1" x14ac:dyDescent="0.35">
      <c r="A97" s="25" t="s">
        <v>1465</v>
      </c>
      <c r="B97" s="27" t="s">
        <v>1466</v>
      </c>
      <c r="C97" s="25" t="s">
        <v>337</v>
      </c>
      <c r="D97" s="25">
        <v>1</v>
      </c>
      <c r="E97" s="97"/>
      <c r="F97" s="181" t="s">
        <v>14</v>
      </c>
      <c r="G97" s="245"/>
      <c r="H97" s="218"/>
      <c r="I97" s="210"/>
      <c r="J97" s="210"/>
      <c r="K97" s="191"/>
      <c r="L97" s="191"/>
      <c r="M97" s="191"/>
      <c r="N97" s="191"/>
      <c r="O97" s="128"/>
      <c r="P97" s="160"/>
      <c r="Q97" s="189"/>
    </row>
    <row r="98" spans="1:18" ht="31.2" thickBot="1" x14ac:dyDescent="0.35">
      <c r="A98" s="25" t="s">
        <v>1467</v>
      </c>
      <c r="B98" s="27" t="s">
        <v>1468</v>
      </c>
      <c r="C98" s="25" t="s">
        <v>337</v>
      </c>
      <c r="D98" s="25">
        <v>1</v>
      </c>
      <c r="E98" s="97"/>
      <c r="F98" s="181" t="s">
        <v>14</v>
      </c>
      <c r="G98" s="245"/>
      <c r="H98" s="218"/>
      <c r="I98" s="210"/>
      <c r="J98" s="210"/>
      <c r="K98" s="191"/>
      <c r="L98" s="191"/>
      <c r="M98" s="191"/>
      <c r="N98" s="191"/>
      <c r="O98" s="128"/>
      <c r="P98" s="160"/>
      <c r="Q98" s="189"/>
    </row>
    <row r="99" spans="1:18" ht="31.2" thickBot="1" x14ac:dyDescent="0.35">
      <c r="A99" s="25" t="s">
        <v>1469</v>
      </c>
      <c r="B99" s="27" t="s">
        <v>1470</v>
      </c>
      <c r="C99" s="25" t="s">
        <v>337</v>
      </c>
      <c r="D99" s="25">
        <v>1</v>
      </c>
      <c r="E99" s="97"/>
      <c r="F99" s="181" t="s">
        <v>14</v>
      </c>
      <c r="G99" s="245"/>
      <c r="H99" s="218"/>
      <c r="I99" s="210"/>
      <c r="J99" s="210"/>
      <c r="K99" s="191"/>
      <c r="L99" s="191"/>
      <c r="M99" s="191"/>
      <c r="N99" s="191"/>
      <c r="O99" s="128"/>
      <c r="P99" s="160"/>
      <c r="Q99" s="189"/>
    </row>
    <row r="100" spans="1:18" ht="31.2" thickBot="1" x14ac:dyDescent="0.35">
      <c r="A100" s="25" t="s">
        <v>1471</v>
      </c>
      <c r="B100" s="27" t="s">
        <v>1472</v>
      </c>
      <c r="C100" s="25" t="s">
        <v>337</v>
      </c>
      <c r="D100" s="25">
        <v>1</v>
      </c>
      <c r="E100" s="97"/>
      <c r="F100" s="181" t="s">
        <v>14</v>
      </c>
      <c r="G100" s="245"/>
      <c r="H100" s="218"/>
      <c r="I100" s="210"/>
      <c r="J100" s="210"/>
      <c r="K100" s="191"/>
      <c r="L100" s="191"/>
      <c r="M100" s="191"/>
      <c r="N100" s="191"/>
      <c r="O100" s="128"/>
      <c r="P100" s="160"/>
      <c r="Q100" s="189"/>
    </row>
    <row r="101" spans="1:18" ht="31.2" thickBot="1" x14ac:dyDescent="0.35">
      <c r="A101" s="25" t="s">
        <v>1473</v>
      </c>
      <c r="B101" s="27" t="s">
        <v>1474</v>
      </c>
      <c r="C101" s="25" t="s">
        <v>337</v>
      </c>
      <c r="D101" s="25">
        <v>1</v>
      </c>
      <c r="E101" s="97"/>
      <c r="F101" s="181" t="s">
        <v>14</v>
      </c>
      <c r="G101" s="245"/>
      <c r="H101" s="218"/>
      <c r="I101" s="210"/>
      <c r="J101" s="210"/>
      <c r="K101" s="191"/>
      <c r="L101" s="191"/>
      <c r="M101" s="191"/>
      <c r="N101" s="191"/>
      <c r="O101" s="128"/>
      <c r="P101" s="160"/>
      <c r="Q101" s="189"/>
    </row>
    <row r="102" spans="1:18" ht="42" thickBot="1" x14ac:dyDescent="0.35">
      <c r="A102" s="25" t="s">
        <v>1475</v>
      </c>
      <c r="B102" s="27" t="s">
        <v>1476</v>
      </c>
      <c r="C102" s="25" t="s">
        <v>266</v>
      </c>
      <c r="D102" s="25">
        <v>1</v>
      </c>
      <c r="E102" s="97"/>
      <c r="F102" s="181" t="s">
        <v>14</v>
      </c>
      <c r="G102" s="245"/>
      <c r="H102" s="218"/>
      <c r="I102" s="210"/>
      <c r="J102" s="210"/>
      <c r="K102" s="191"/>
      <c r="L102" s="191"/>
      <c r="M102" s="191"/>
      <c r="N102" s="191"/>
      <c r="O102" s="128"/>
      <c r="P102" s="160"/>
      <c r="Q102" s="189"/>
    </row>
    <row r="103" spans="1:18" ht="15" thickBot="1" x14ac:dyDescent="0.35">
      <c r="A103" s="301" t="s">
        <v>1477</v>
      </c>
      <c r="B103" s="301"/>
      <c r="C103" s="301"/>
      <c r="D103" s="301"/>
      <c r="E103" s="301"/>
      <c r="F103" s="301"/>
      <c r="G103" s="15"/>
      <c r="H103" s="252"/>
      <c r="I103" s="252"/>
      <c r="J103" s="252"/>
    </row>
    <row r="104" spans="1:18" ht="21.6" thickBot="1" x14ac:dyDescent="0.35">
      <c r="A104" s="25" t="s">
        <v>1478</v>
      </c>
      <c r="B104" s="27" t="s">
        <v>1479</v>
      </c>
      <c r="C104" s="25" t="s">
        <v>337</v>
      </c>
      <c r="D104" s="25">
        <v>1</v>
      </c>
      <c r="E104" s="97"/>
      <c r="F104" s="181" t="s">
        <v>14</v>
      </c>
      <c r="G104" s="245"/>
      <c r="H104" s="210"/>
      <c r="I104" s="210"/>
      <c r="J104" s="201"/>
      <c r="K104" s="191"/>
      <c r="L104" s="191"/>
      <c r="M104" s="191"/>
      <c r="N104" s="191"/>
      <c r="O104" s="128"/>
      <c r="P104" s="160"/>
      <c r="Q104" s="189"/>
      <c r="R104" s="189"/>
    </row>
    <row r="105" spans="1:18" ht="15" thickBot="1" x14ac:dyDescent="0.35">
      <c r="A105" s="301" t="s">
        <v>1480</v>
      </c>
      <c r="B105" s="301"/>
      <c r="C105" s="301"/>
      <c r="D105" s="301"/>
      <c r="E105" s="301"/>
      <c r="F105" s="301"/>
      <c r="G105" s="15"/>
      <c r="H105" s="252"/>
      <c r="I105" s="252"/>
      <c r="J105" s="252"/>
    </row>
    <row r="106" spans="1:18" ht="15" thickBot="1" x14ac:dyDescent="0.35">
      <c r="A106" s="25" t="s">
        <v>1481</v>
      </c>
      <c r="B106" s="27" t="s">
        <v>1482</v>
      </c>
      <c r="C106" s="25" t="s">
        <v>337</v>
      </c>
      <c r="D106" s="25">
        <v>1</v>
      </c>
      <c r="E106" s="97"/>
      <c r="F106" s="181" t="s">
        <v>14</v>
      </c>
      <c r="G106" s="245"/>
      <c r="H106" s="218"/>
      <c r="I106" s="210"/>
      <c r="J106" s="210"/>
      <c r="K106" s="191"/>
      <c r="L106" s="191"/>
      <c r="M106" s="191"/>
      <c r="N106" s="191"/>
      <c r="O106" s="128"/>
      <c r="P106" s="160"/>
      <c r="Q106" s="189"/>
    </row>
    <row r="107" spans="1:18" ht="15" thickBot="1" x14ac:dyDescent="0.35">
      <c r="A107" s="25" t="s">
        <v>1483</v>
      </c>
      <c r="B107" s="27" t="s">
        <v>1484</v>
      </c>
      <c r="C107" s="25" t="s">
        <v>337</v>
      </c>
      <c r="D107" s="25">
        <v>14</v>
      </c>
      <c r="E107" s="97"/>
      <c r="F107" s="181" t="s">
        <v>14</v>
      </c>
      <c r="G107" s="245"/>
      <c r="H107" s="218"/>
      <c r="I107" s="210"/>
      <c r="J107" s="210"/>
      <c r="K107" s="191"/>
      <c r="L107" s="191"/>
      <c r="M107" s="191"/>
      <c r="N107" s="191"/>
      <c r="O107" s="128"/>
      <c r="P107" s="160"/>
      <c r="Q107" s="189"/>
    </row>
    <row r="108" spans="1:18" ht="15" thickBot="1" x14ac:dyDescent="0.35">
      <c r="A108" s="25" t="s">
        <v>1485</v>
      </c>
      <c r="B108" s="27" t="s">
        <v>1486</v>
      </c>
      <c r="C108" s="25" t="s">
        <v>337</v>
      </c>
      <c r="D108" s="25">
        <v>1</v>
      </c>
      <c r="E108" s="97"/>
      <c r="F108" s="181" t="s">
        <v>14</v>
      </c>
      <c r="G108" s="245"/>
      <c r="H108" s="218"/>
      <c r="I108" s="210"/>
      <c r="J108" s="210"/>
      <c r="K108" s="191"/>
      <c r="L108" s="191"/>
      <c r="M108" s="191"/>
      <c r="N108" s="191"/>
      <c r="O108" s="128"/>
      <c r="P108" s="160"/>
      <c r="Q108" s="189"/>
    </row>
    <row r="109" spans="1:18" ht="15" thickBot="1" x14ac:dyDescent="0.35">
      <c r="A109" s="25" t="s">
        <v>1487</v>
      </c>
      <c r="B109" s="27" t="s">
        <v>1488</v>
      </c>
      <c r="C109" s="25" t="s">
        <v>337</v>
      </c>
      <c r="D109" s="25">
        <v>1</v>
      </c>
      <c r="E109" s="97"/>
      <c r="F109" s="181" t="s">
        <v>14</v>
      </c>
      <c r="G109" s="245"/>
      <c r="H109" s="218"/>
      <c r="I109" s="210"/>
      <c r="J109" s="210"/>
      <c r="K109" s="191"/>
      <c r="L109" s="191"/>
      <c r="M109" s="191"/>
      <c r="N109" s="191"/>
      <c r="O109" s="128"/>
      <c r="P109" s="160"/>
      <c r="Q109" s="189"/>
    </row>
    <row r="110" spans="1:18" ht="15" thickBot="1" x14ac:dyDescent="0.35">
      <c r="A110" s="25" t="s">
        <v>1489</v>
      </c>
      <c r="B110" s="27" t="s">
        <v>1490</v>
      </c>
      <c r="C110" s="25" t="s">
        <v>337</v>
      </c>
      <c r="D110" s="25">
        <v>1</v>
      </c>
      <c r="E110" s="97"/>
      <c r="F110" s="181" t="s">
        <v>14</v>
      </c>
      <c r="G110" s="245"/>
      <c r="H110" s="218"/>
      <c r="I110" s="210"/>
      <c r="J110" s="210"/>
      <c r="K110" s="191"/>
      <c r="L110" s="191"/>
      <c r="M110" s="191"/>
      <c r="N110" s="191"/>
      <c r="O110" s="128"/>
      <c r="P110" s="160"/>
      <c r="Q110" s="189"/>
    </row>
    <row r="111" spans="1:18" ht="15.6" customHeight="1" thickBot="1" x14ac:dyDescent="0.35">
      <c r="A111" s="25" t="s">
        <v>1491</v>
      </c>
      <c r="B111" s="27" t="s">
        <v>1492</v>
      </c>
      <c r="C111" s="25" t="s">
        <v>337</v>
      </c>
      <c r="D111" s="25">
        <v>1</v>
      </c>
      <c r="E111" s="97"/>
      <c r="F111" s="181" t="s">
        <v>14</v>
      </c>
      <c r="G111" s="245"/>
      <c r="H111" s="218"/>
      <c r="I111" s="210"/>
      <c r="J111" s="210"/>
      <c r="K111" s="191"/>
      <c r="L111" s="191"/>
      <c r="M111" s="191"/>
      <c r="N111" s="191"/>
      <c r="O111" s="128"/>
      <c r="P111" s="160"/>
      <c r="Q111" s="189"/>
    </row>
    <row r="112" spans="1:18" ht="15.6" customHeight="1" thickBot="1" x14ac:dyDescent="0.35">
      <c r="A112" s="25" t="s">
        <v>1493</v>
      </c>
      <c r="B112" s="27" t="s">
        <v>1494</v>
      </c>
      <c r="C112" s="25" t="s">
        <v>337</v>
      </c>
      <c r="D112" s="25">
        <v>1</v>
      </c>
      <c r="E112" s="97"/>
      <c r="F112" s="181" t="s">
        <v>14</v>
      </c>
      <c r="G112" s="245"/>
      <c r="H112" s="218"/>
      <c r="I112" s="210"/>
      <c r="J112" s="210"/>
      <c r="K112" s="191"/>
      <c r="L112" s="191"/>
      <c r="M112" s="191"/>
      <c r="N112" s="191"/>
      <c r="O112" s="128"/>
      <c r="P112" s="160"/>
      <c r="Q112" s="189"/>
    </row>
    <row r="113" spans="1:7" ht="15" thickBot="1" x14ac:dyDescent="0.35">
      <c r="A113" s="324" t="s">
        <v>1495</v>
      </c>
      <c r="B113" s="324"/>
      <c r="C113" s="324"/>
      <c r="D113" s="324"/>
      <c r="E113" s="324"/>
      <c r="F113" s="213" t="s">
        <v>14</v>
      </c>
      <c r="G113" s="50"/>
    </row>
  </sheetData>
  <mergeCells count="15">
    <mergeCell ref="A1:F1"/>
    <mergeCell ref="A2:F2"/>
    <mergeCell ref="A3:F3"/>
    <mergeCell ref="A5:F5"/>
    <mergeCell ref="A6:F6"/>
    <mergeCell ref="A94:F94"/>
    <mergeCell ref="A105:F105"/>
    <mergeCell ref="A113:E113"/>
    <mergeCell ref="A14:F14"/>
    <mergeCell ref="A10:F10"/>
    <mergeCell ref="A81:F81"/>
    <mergeCell ref="A91:F91"/>
    <mergeCell ref="A87:F87"/>
    <mergeCell ref="A89:F89"/>
    <mergeCell ref="A103:F103"/>
  </mergeCells>
  <phoneticPr fontId="19" type="noConversion"/>
  <pageMargins left="0.70866141732283472" right="0.70866141732283472" top="0.74803149606299213" bottom="0.74803149606299213" header="0.31496062992125984" footer="0.31496062992125984"/>
  <pageSetup paperSize="9" scale="71" fitToWidth="0" fitToHeight="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colBreaks count="1" manualBreakCount="1">
    <brk id="7"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A1:E14"/>
  <sheetViews>
    <sheetView view="pageBreakPreview" zoomScale="70" zoomScaleNormal="100" zoomScaleSheetLayoutView="70" workbookViewId="0">
      <selection activeCell="M17" sqref="M17"/>
    </sheetView>
  </sheetViews>
  <sheetFormatPr defaultColWidth="9.109375" defaultRowHeight="14.4" x14ac:dyDescent="0.3"/>
  <cols>
    <col min="1" max="1" width="101.5546875" style="12" customWidth="1"/>
    <col min="2" max="2" width="17.88671875" style="12" customWidth="1"/>
    <col min="3" max="4" width="9.109375" style="12"/>
    <col min="5" max="5" width="12.109375" style="12" bestFit="1" customWidth="1"/>
    <col min="6" max="16384" width="9.109375" style="12"/>
  </cols>
  <sheetData>
    <row r="1" spans="1:5" ht="15.6" x14ac:dyDescent="0.3">
      <c r="A1" s="352" t="s">
        <v>1288</v>
      </c>
      <c r="B1" s="353"/>
      <c r="C1" s="81"/>
      <c r="D1" s="81"/>
    </row>
    <row r="2" spans="1:5" ht="15.6" x14ac:dyDescent="0.3">
      <c r="A2" s="350" t="s">
        <v>1496</v>
      </c>
      <c r="B2" s="351"/>
      <c r="C2" s="81"/>
      <c r="D2" s="81"/>
    </row>
    <row r="3" spans="1:5" ht="15.6" x14ac:dyDescent="0.3">
      <c r="A3" s="350" t="s">
        <v>1497</v>
      </c>
      <c r="B3" s="351"/>
      <c r="C3" s="81"/>
      <c r="D3" s="81"/>
    </row>
    <row r="4" spans="1:5" ht="16.2" thickBot="1" x14ac:dyDescent="0.35">
      <c r="A4" s="350" t="s">
        <v>135</v>
      </c>
      <c r="B4" s="351"/>
      <c r="C4" s="81"/>
      <c r="D4" s="81"/>
    </row>
    <row r="5" spans="1:5" ht="15.75" customHeight="1" thickBot="1" x14ac:dyDescent="0.35">
      <c r="A5" s="82" t="s">
        <v>1498</v>
      </c>
      <c r="B5" s="103"/>
      <c r="C5" s="15"/>
      <c r="D5" s="15"/>
    </row>
    <row r="6" spans="1:5" x14ac:dyDescent="0.3">
      <c r="A6" s="90" t="s">
        <v>1499</v>
      </c>
      <c r="B6" s="117" t="str">
        <f>'Series 2700'!F113</f>
        <v>€</v>
      </c>
      <c r="C6" s="33"/>
      <c r="D6" s="33"/>
    </row>
    <row r="7" spans="1:5" x14ac:dyDescent="0.3">
      <c r="A7" s="91"/>
      <c r="B7" s="118"/>
      <c r="C7" s="94"/>
      <c r="D7" s="94"/>
    </row>
    <row r="8" spans="1:5" x14ac:dyDescent="0.3">
      <c r="A8" s="91"/>
      <c r="B8" s="118"/>
      <c r="C8" s="94"/>
      <c r="D8" s="94"/>
    </row>
    <row r="9" spans="1:5" x14ac:dyDescent="0.3">
      <c r="A9" s="91"/>
      <c r="B9" s="118"/>
      <c r="C9" s="94"/>
      <c r="D9" s="94"/>
    </row>
    <row r="10" spans="1:5" x14ac:dyDescent="0.3">
      <c r="A10" s="92"/>
      <c r="B10" s="119"/>
      <c r="C10" s="95"/>
      <c r="D10" s="95"/>
    </row>
    <row r="11" spans="1:5" x14ac:dyDescent="0.3">
      <c r="A11" s="92"/>
      <c r="B11" s="119"/>
      <c r="C11" s="95"/>
      <c r="D11" s="95"/>
    </row>
    <row r="12" spans="1:5" x14ac:dyDescent="0.3">
      <c r="A12" s="92"/>
      <c r="B12" s="119"/>
      <c r="C12" s="95"/>
      <c r="D12" s="95"/>
    </row>
    <row r="13" spans="1:5" ht="15" thickBot="1" x14ac:dyDescent="0.35">
      <c r="A13" s="93"/>
      <c r="B13" s="120"/>
      <c r="C13" s="95"/>
      <c r="D13" s="95"/>
    </row>
    <row r="14" spans="1:5" ht="21" thickBot="1" x14ac:dyDescent="0.35">
      <c r="A14" s="89" t="s">
        <v>1500</v>
      </c>
      <c r="B14" s="121" t="str">
        <f>'Series 2700'!F113</f>
        <v>€</v>
      </c>
      <c r="C14" s="50"/>
      <c r="D14" s="50"/>
      <c r="E14" s="19"/>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sheetPr>
  <dimension ref="A1:B14"/>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1288</v>
      </c>
      <c r="B1" s="310"/>
    </row>
    <row r="2" spans="1:2" ht="15.6" x14ac:dyDescent="0.3">
      <c r="A2" s="307" t="s">
        <v>135</v>
      </c>
      <c r="B2" s="308"/>
    </row>
    <row r="3" spans="1:2" ht="16.2" thickBot="1" x14ac:dyDescent="0.35">
      <c r="A3" s="105"/>
      <c r="B3" s="106"/>
    </row>
    <row r="4" spans="1:2" ht="15.75" customHeight="1" thickBot="1" x14ac:dyDescent="0.35">
      <c r="A4" s="123" t="s">
        <v>1501</v>
      </c>
      <c r="B4" s="34"/>
    </row>
    <row r="5" spans="1:2" x14ac:dyDescent="0.3">
      <c r="A5" s="70" t="s">
        <v>1291</v>
      </c>
      <c r="B5" s="122" t="str">
        <f>'Series 2700 Summary'!B14</f>
        <v>€</v>
      </c>
    </row>
    <row r="6" spans="1:2" s="12" customFormat="1" x14ac:dyDescent="0.3">
      <c r="A6" s="127"/>
      <c r="B6" s="124"/>
    </row>
    <row r="7" spans="1:2" x14ac:dyDescent="0.3">
      <c r="A7" s="68"/>
      <c r="B7" s="122"/>
    </row>
    <row r="8" spans="1:2" x14ac:dyDescent="0.3">
      <c r="A8" s="68"/>
      <c r="B8" s="125"/>
    </row>
    <row r="9" spans="1:2" x14ac:dyDescent="0.3">
      <c r="A9" s="68"/>
      <c r="B9" s="125"/>
    </row>
    <row r="10" spans="1:2" x14ac:dyDescent="0.3">
      <c r="A10" s="68"/>
      <c r="B10" s="125"/>
    </row>
    <row r="11" spans="1:2" x14ac:dyDescent="0.3">
      <c r="A11" s="68"/>
      <c r="B11" s="125"/>
    </row>
    <row r="12" spans="1:2" x14ac:dyDescent="0.3">
      <c r="A12" s="68"/>
      <c r="B12" s="125"/>
    </row>
    <row r="13" spans="1:2" ht="15" thickBot="1" x14ac:dyDescent="0.35">
      <c r="A13" s="73"/>
      <c r="B13" s="126"/>
    </row>
    <row r="14" spans="1:2" ht="21" thickBot="1" x14ac:dyDescent="0.35">
      <c r="A14" s="69" t="s">
        <v>1502</v>
      </c>
      <c r="B14" s="74" t="str">
        <f>'Series 2700 Summary'!B14</f>
        <v>€</v>
      </c>
    </row>
  </sheetData>
  <mergeCells count="2">
    <mergeCell ref="A1:B1"/>
    <mergeCell ref="A2:B2"/>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A1:R23"/>
  <sheetViews>
    <sheetView view="pageBreakPreview" zoomScale="70" zoomScaleNormal="100" zoomScaleSheetLayoutView="70" workbookViewId="0">
      <selection activeCell="M17" sqref="M17"/>
    </sheetView>
  </sheetViews>
  <sheetFormatPr defaultRowHeight="14.4" x14ac:dyDescent="0.3"/>
  <cols>
    <col min="1" max="1" width="12.5546875" customWidth="1"/>
    <col min="2" max="2" width="70.5546875" customWidth="1"/>
    <col min="6" max="6" width="9.33203125" bestFit="1" customWidth="1"/>
    <col min="7" max="7" width="17.5546875" customWidth="1"/>
    <col min="9" max="10" width="9.5546875" bestFit="1" customWidth="1"/>
    <col min="11" max="11" width="10.109375" bestFit="1" customWidth="1"/>
    <col min="12" max="13" width="12.5546875" bestFit="1" customWidth="1"/>
    <col min="14" max="14" width="12.109375" bestFit="1" customWidth="1"/>
    <col min="18" max="18" width="32.33203125" style="221" customWidth="1"/>
  </cols>
  <sheetData>
    <row r="1" spans="1:18" ht="15.6" x14ac:dyDescent="0.3">
      <c r="A1" s="314" t="s">
        <v>1503</v>
      </c>
      <c r="B1" s="314"/>
      <c r="C1" s="314"/>
      <c r="D1" s="314"/>
      <c r="E1" s="314"/>
      <c r="F1" s="314"/>
    </row>
    <row r="2" spans="1:18" ht="15.6" x14ac:dyDescent="0.3">
      <c r="A2" s="314" t="s">
        <v>1504</v>
      </c>
      <c r="B2" s="314"/>
      <c r="C2" s="314"/>
      <c r="D2" s="314"/>
      <c r="E2" s="314"/>
      <c r="F2" s="314"/>
    </row>
    <row r="3" spans="1:18" ht="16.2" thickBot="1" x14ac:dyDescent="0.35">
      <c r="A3" s="314" t="s">
        <v>1505</v>
      </c>
      <c r="B3" s="314"/>
      <c r="C3" s="314"/>
      <c r="D3" s="314"/>
      <c r="E3" s="314"/>
      <c r="F3" s="314"/>
    </row>
    <row r="4" spans="1:18" ht="15" thickBot="1" x14ac:dyDescent="0.35">
      <c r="A4" s="21" t="s">
        <v>3</v>
      </c>
      <c r="B4" s="37" t="s">
        <v>4</v>
      </c>
      <c r="C4" s="38" t="s">
        <v>5</v>
      </c>
      <c r="D4" s="38" t="s">
        <v>6</v>
      </c>
      <c r="E4" s="38" t="s">
        <v>7</v>
      </c>
      <c r="F4" s="243" t="s">
        <v>8</v>
      </c>
    </row>
    <row r="5" spans="1:18" ht="15" thickBot="1" x14ac:dyDescent="0.35">
      <c r="A5" s="313" t="s">
        <v>1506</v>
      </c>
      <c r="B5" s="313"/>
      <c r="C5" s="313"/>
      <c r="D5" s="313"/>
      <c r="E5" s="313"/>
      <c r="F5" s="313"/>
      <c r="H5" s="291"/>
    </row>
    <row r="6" spans="1:18" ht="15.75" customHeight="1" thickBot="1" x14ac:dyDescent="0.35">
      <c r="A6" s="313" t="s">
        <v>1507</v>
      </c>
      <c r="B6" s="313"/>
      <c r="C6" s="313"/>
      <c r="D6" s="313"/>
      <c r="E6" s="313"/>
      <c r="F6" s="313"/>
      <c r="H6" s="187"/>
      <c r="I6" s="188"/>
      <c r="J6" s="188"/>
      <c r="K6" s="188"/>
      <c r="L6" s="188"/>
      <c r="M6" s="188"/>
      <c r="N6" s="188"/>
      <c r="O6" s="188"/>
      <c r="P6" s="188"/>
      <c r="Q6" s="188"/>
    </row>
    <row r="7" spans="1:18" ht="15" thickBot="1" x14ac:dyDescent="0.35">
      <c r="A7" s="28" t="s">
        <v>1508</v>
      </c>
      <c r="B7" s="30" t="s">
        <v>1509</v>
      </c>
      <c r="C7" s="28" t="s">
        <v>13</v>
      </c>
      <c r="D7" s="28">
        <v>1</v>
      </c>
      <c r="E7" s="97"/>
      <c r="F7" s="181" t="s">
        <v>14</v>
      </c>
      <c r="H7" s="217"/>
      <c r="I7" s="217"/>
      <c r="J7" s="217"/>
      <c r="K7" s="192"/>
      <c r="L7" s="191"/>
      <c r="M7" s="191"/>
      <c r="N7" s="191"/>
      <c r="O7" s="128"/>
      <c r="P7" s="160"/>
      <c r="Q7" s="189"/>
    </row>
    <row r="8" spans="1:18" ht="15" thickBot="1" x14ac:dyDescent="0.35">
      <c r="A8" s="28" t="s">
        <v>1510</v>
      </c>
      <c r="B8" s="30" t="s">
        <v>1511</v>
      </c>
      <c r="C8" s="28" t="s">
        <v>337</v>
      </c>
      <c r="D8" s="28">
        <v>5</v>
      </c>
      <c r="E8" s="97"/>
      <c r="F8" s="181" t="s">
        <v>14</v>
      </c>
      <c r="H8" s="217"/>
      <c r="I8" s="217"/>
      <c r="J8" s="217"/>
      <c r="K8" s="192"/>
      <c r="L8" s="191"/>
      <c r="M8" s="191"/>
      <c r="N8" s="191"/>
      <c r="O8" s="128"/>
      <c r="P8" s="160"/>
      <c r="Q8" s="189"/>
    </row>
    <row r="9" spans="1:18" ht="15" thickBot="1" x14ac:dyDescent="0.35">
      <c r="A9" s="28" t="s">
        <v>1512</v>
      </c>
      <c r="B9" s="30" t="s">
        <v>1513</v>
      </c>
      <c r="C9" s="28" t="s">
        <v>337</v>
      </c>
      <c r="D9" s="28">
        <v>10</v>
      </c>
      <c r="E9" s="97"/>
      <c r="F9" s="181" t="s">
        <v>14</v>
      </c>
      <c r="H9" s="217"/>
      <c r="I9" s="217"/>
      <c r="J9" s="217"/>
      <c r="K9" s="192"/>
      <c r="L9" s="191"/>
      <c r="M9" s="191"/>
      <c r="N9" s="191"/>
      <c r="O9" s="128"/>
      <c r="P9" s="160"/>
      <c r="Q9" s="189"/>
    </row>
    <row r="10" spans="1:18" ht="15" thickBot="1" x14ac:dyDescent="0.35">
      <c r="A10" s="28" t="s">
        <v>1514</v>
      </c>
      <c r="B10" s="30" t="s">
        <v>1515</v>
      </c>
      <c r="C10" s="28" t="s">
        <v>13</v>
      </c>
      <c r="D10" s="28">
        <v>1</v>
      </c>
      <c r="E10" s="97"/>
      <c r="F10" s="181" t="s">
        <v>14</v>
      </c>
      <c r="H10" s="217"/>
      <c r="I10" s="217"/>
      <c r="J10" s="217"/>
      <c r="K10" s="192"/>
      <c r="L10" s="191"/>
      <c r="M10" s="191"/>
      <c r="N10" s="191"/>
      <c r="O10" s="128"/>
      <c r="P10" s="160"/>
      <c r="Q10" s="189"/>
    </row>
    <row r="11" spans="1:18" ht="21" thickBot="1" x14ac:dyDescent="0.35">
      <c r="A11" s="28" t="s">
        <v>1516</v>
      </c>
      <c r="B11" s="30" t="s">
        <v>1517</v>
      </c>
      <c r="C11" s="28" t="s">
        <v>173</v>
      </c>
      <c r="D11" s="146">
        <v>470</v>
      </c>
      <c r="E11" s="97"/>
      <c r="F11" s="181" t="s">
        <v>14</v>
      </c>
      <c r="H11" s="217"/>
      <c r="I11" s="217"/>
      <c r="J11" s="217"/>
      <c r="K11" s="192"/>
      <c r="L11" s="191"/>
      <c r="M11" s="191"/>
      <c r="N11" s="191"/>
      <c r="O11" s="128"/>
      <c r="P11" s="160"/>
      <c r="Q11" s="189"/>
    </row>
    <row r="12" spans="1:18" ht="21" thickBot="1" x14ac:dyDescent="0.35">
      <c r="A12" s="28" t="s">
        <v>1518</v>
      </c>
      <c r="B12" s="30" t="s">
        <v>1519</v>
      </c>
      <c r="C12" s="28" t="s">
        <v>173</v>
      </c>
      <c r="D12" s="28">
        <f>520+270+210</f>
        <v>1000</v>
      </c>
      <c r="E12" s="97"/>
      <c r="F12" s="181" t="s">
        <v>14</v>
      </c>
      <c r="H12" s="217"/>
      <c r="I12" s="217"/>
      <c r="J12" s="217"/>
      <c r="K12" s="192"/>
      <c r="L12" s="191"/>
      <c r="M12" s="191"/>
      <c r="N12" s="191"/>
      <c r="O12" s="128"/>
      <c r="P12" s="160"/>
      <c r="Q12" s="189"/>
    </row>
    <row r="13" spans="1:18" ht="21" thickBot="1" x14ac:dyDescent="0.35">
      <c r="A13" s="28" t="s">
        <v>1520</v>
      </c>
      <c r="B13" s="30" t="s">
        <v>1521</v>
      </c>
      <c r="C13" s="28" t="s">
        <v>173</v>
      </c>
      <c r="D13" s="28">
        <v>200</v>
      </c>
      <c r="E13" s="97"/>
      <c r="F13" s="181" t="s">
        <v>14</v>
      </c>
      <c r="H13" s="217"/>
      <c r="I13" s="217"/>
      <c r="J13" s="217"/>
      <c r="K13" s="192"/>
      <c r="L13" s="191"/>
      <c r="M13" s="191"/>
      <c r="N13" s="191"/>
      <c r="O13" s="128"/>
      <c r="P13" s="160"/>
      <c r="Q13" s="189"/>
      <c r="R13"/>
    </row>
    <row r="14" spans="1:18" ht="15.75" customHeight="1" thickBot="1" x14ac:dyDescent="0.35">
      <c r="A14" s="313" t="s">
        <v>1522</v>
      </c>
      <c r="B14" s="313"/>
      <c r="C14" s="313"/>
      <c r="D14" s="313"/>
      <c r="E14" s="313"/>
      <c r="F14" s="313"/>
      <c r="R14"/>
    </row>
    <row r="15" spans="1:18" ht="15" thickBot="1" x14ac:dyDescent="0.35">
      <c r="A15" s="28" t="s">
        <v>1523</v>
      </c>
      <c r="B15" s="30" t="s">
        <v>1509</v>
      </c>
      <c r="C15" s="28" t="s">
        <v>13</v>
      </c>
      <c r="D15" s="28">
        <v>1</v>
      </c>
      <c r="E15" s="97"/>
      <c r="F15" s="181" t="s">
        <v>14</v>
      </c>
      <c r="H15" s="217"/>
      <c r="I15" s="217"/>
      <c r="J15" s="217"/>
      <c r="K15" s="192"/>
      <c r="L15" s="191"/>
      <c r="M15" s="191"/>
      <c r="N15" s="191"/>
      <c r="O15" s="128"/>
      <c r="P15" s="160"/>
      <c r="Q15" s="189"/>
    </row>
    <row r="16" spans="1:18" ht="15" thickBot="1" x14ac:dyDescent="0.35">
      <c r="A16" s="28" t="s">
        <v>1524</v>
      </c>
      <c r="B16" s="30" t="s">
        <v>1511</v>
      </c>
      <c r="C16" s="28" t="s">
        <v>337</v>
      </c>
      <c r="D16" s="28">
        <v>5</v>
      </c>
      <c r="E16" s="97"/>
      <c r="F16" s="181" t="s">
        <v>14</v>
      </c>
      <c r="H16" s="217"/>
      <c r="I16" s="217"/>
      <c r="J16" s="217"/>
      <c r="K16" s="192"/>
      <c r="L16" s="191"/>
      <c r="M16" s="191"/>
      <c r="N16" s="191"/>
      <c r="O16" s="128"/>
      <c r="P16" s="160"/>
      <c r="Q16" s="189"/>
      <c r="R16"/>
    </row>
    <row r="17" spans="1:18" ht="15" thickBot="1" x14ac:dyDescent="0.35">
      <c r="A17" s="28" t="s">
        <v>1525</v>
      </c>
      <c r="B17" s="30" t="s">
        <v>1513</v>
      </c>
      <c r="C17" s="28" t="s">
        <v>337</v>
      </c>
      <c r="D17" s="28">
        <v>30</v>
      </c>
      <c r="E17" s="97"/>
      <c r="F17" s="181" t="s">
        <v>14</v>
      </c>
      <c r="H17" s="217"/>
      <c r="I17" s="217"/>
      <c r="J17" s="217"/>
      <c r="K17" s="192"/>
      <c r="L17" s="191"/>
      <c r="M17" s="191"/>
      <c r="N17" s="191"/>
      <c r="O17" s="128"/>
      <c r="P17" s="160"/>
      <c r="Q17" s="189"/>
      <c r="R17"/>
    </row>
    <row r="18" spans="1:18" ht="15" thickBot="1" x14ac:dyDescent="0.35">
      <c r="A18" s="28" t="s">
        <v>1526</v>
      </c>
      <c r="B18" s="30" t="s">
        <v>1515</v>
      </c>
      <c r="C18" s="28" t="s">
        <v>13</v>
      </c>
      <c r="D18" s="28">
        <v>1</v>
      </c>
      <c r="E18" s="97"/>
      <c r="F18" s="181" t="s">
        <v>14</v>
      </c>
      <c r="H18" s="217"/>
      <c r="I18" s="217"/>
      <c r="J18" s="217"/>
      <c r="K18" s="192"/>
      <c r="L18" s="191"/>
      <c r="M18" s="191"/>
      <c r="N18" s="191"/>
      <c r="O18" s="128"/>
      <c r="P18" s="160"/>
      <c r="Q18" s="189"/>
      <c r="R18"/>
    </row>
    <row r="19" spans="1:18" ht="21" thickBot="1" x14ac:dyDescent="0.35">
      <c r="A19" s="28" t="s">
        <v>1527</v>
      </c>
      <c r="B19" s="30" t="s">
        <v>1528</v>
      </c>
      <c r="C19" s="28" t="s">
        <v>173</v>
      </c>
      <c r="D19" s="28">
        <v>2400</v>
      </c>
      <c r="E19" s="97"/>
      <c r="F19" s="181" t="s">
        <v>14</v>
      </c>
      <c r="H19" s="217"/>
      <c r="I19" s="217"/>
      <c r="J19" s="217"/>
      <c r="K19" s="192"/>
      <c r="L19" s="191"/>
      <c r="M19" s="191"/>
      <c r="N19" s="191"/>
      <c r="O19" s="128"/>
      <c r="P19" s="160"/>
      <c r="Q19" s="189"/>
      <c r="R19"/>
    </row>
    <row r="20" spans="1:18" ht="21" thickBot="1" x14ac:dyDescent="0.35">
      <c r="A20" s="28" t="s">
        <v>1529</v>
      </c>
      <c r="B20" s="30" t="s">
        <v>1517</v>
      </c>
      <c r="C20" s="28" t="s">
        <v>173</v>
      </c>
      <c r="D20" s="28">
        <f>470+150</f>
        <v>620</v>
      </c>
      <c r="E20" s="97"/>
      <c r="F20" s="181" t="s">
        <v>14</v>
      </c>
      <c r="H20" s="217"/>
      <c r="I20" s="217"/>
      <c r="J20" s="217"/>
      <c r="K20" s="192"/>
      <c r="L20" s="191"/>
      <c r="M20" s="191"/>
      <c r="N20" s="191"/>
      <c r="O20" s="128"/>
      <c r="P20" s="160"/>
      <c r="Q20" s="189"/>
      <c r="R20"/>
    </row>
    <row r="21" spans="1:18" ht="21" thickBot="1" x14ac:dyDescent="0.35">
      <c r="A21" s="28" t="s">
        <v>1530</v>
      </c>
      <c r="B21" s="30" t="s">
        <v>1519</v>
      </c>
      <c r="C21" s="28" t="s">
        <v>173</v>
      </c>
      <c r="D21" s="28">
        <f>520+270+210</f>
        <v>1000</v>
      </c>
      <c r="E21" s="97"/>
      <c r="F21" s="181" t="s">
        <v>14</v>
      </c>
      <c r="H21" s="217"/>
      <c r="I21" s="217"/>
      <c r="J21" s="217"/>
      <c r="K21" s="192"/>
      <c r="L21" s="191"/>
      <c r="M21" s="191"/>
      <c r="N21" s="191"/>
      <c r="O21" s="128"/>
      <c r="P21" s="160"/>
      <c r="Q21" s="189"/>
      <c r="R21"/>
    </row>
    <row r="22" spans="1:18" ht="21" thickBot="1" x14ac:dyDescent="0.35">
      <c r="A22" s="28" t="s">
        <v>1531</v>
      </c>
      <c r="B22" s="30" t="s">
        <v>1521</v>
      </c>
      <c r="C22" s="28" t="s">
        <v>173</v>
      </c>
      <c r="D22" s="28">
        <v>550</v>
      </c>
      <c r="E22" s="97"/>
      <c r="F22" s="181" t="s">
        <v>14</v>
      </c>
      <c r="H22" s="217"/>
      <c r="I22" s="217"/>
      <c r="J22" s="217"/>
      <c r="K22" s="192"/>
      <c r="L22" s="191"/>
      <c r="M22" s="191"/>
      <c r="N22" s="191"/>
      <c r="O22" s="128"/>
      <c r="P22" s="160"/>
      <c r="Q22" s="189"/>
      <c r="R22"/>
    </row>
    <row r="23" spans="1:18" ht="15.75" customHeight="1" thickBot="1" x14ac:dyDescent="0.35">
      <c r="A23" s="324" t="s">
        <v>1532</v>
      </c>
      <c r="B23" s="324"/>
      <c r="C23" s="324"/>
      <c r="D23" s="324"/>
      <c r="E23" s="324"/>
      <c r="F23" s="290" t="s">
        <v>14</v>
      </c>
      <c r="R23"/>
    </row>
  </sheetData>
  <mergeCells count="7">
    <mergeCell ref="A23:E23"/>
    <mergeCell ref="A5:F5"/>
    <mergeCell ref="A6:F6"/>
    <mergeCell ref="A1:F1"/>
    <mergeCell ref="A2:F2"/>
    <mergeCell ref="A3:F3"/>
    <mergeCell ref="A14:F14"/>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sheetPr>
  <dimension ref="A1:B14"/>
  <sheetViews>
    <sheetView view="pageBreakPreview" zoomScale="70" zoomScaleNormal="145"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14" t="s">
        <v>1503</v>
      </c>
      <c r="B1" s="314"/>
    </row>
    <row r="2" spans="1:2" ht="15.6" x14ac:dyDescent="0.3">
      <c r="A2" s="314" t="s">
        <v>1504</v>
      </c>
      <c r="B2" s="314"/>
    </row>
    <row r="3" spans="1:2" ht="15.6" x14ac:dyDescent="0.3">
      <c r="A3" s="314" t="s">
        <v>1505</v>
      </c>
      <c r="B3" s="314"/>
    </row>
    <row r="4" spans="1:2" ht="16.2" thickBot="1" x14ac:dyDescent="0.35">
      <c r="A4" s="315" t="s">
        <v>135</v>
      </c>
      <c r="B4" s="315"/>
    </row>
    <row r="5" spans="1:2" ht="15" customHeight="1" thickBot="1" x14ac:dyDescent="0.35">
      <c r="A5" s="75" t="s">
        <v>1533</v>
      </c>
      <c r="B5" s="65"/>
    </row>
    <row r="6" spans="1:2" x14ac:dyDescent="0.3">
      <c r="A6" s="54" t="s">
        <v>1534</v>
      </c>
      <c r="B6" s="59" t="str">
        <f>'Series 2900'!F23</f>
        <v>€</v>
      </c>
    </row>
    <row r="7" spans="1:2" x14ac:dyDescent="0.3">
      <c r="A7" s="76"/>
      <c r="B7" s="88"/>
    </row>
    <row r="8" spans="1:2" x14ac:dyDescent="0.3">
      <c r="A8" s="76"/>
      <c r="B8" s="88"/>
    </row>
    <row r="9" spans="1:2" x14ac:dyDescent="0.3">
      <c r="A9" s="76"/>
      <c r="B9" s="67"/>
    </row>
    <row r="10" spans="1:2" x14ac:dyDescent="0.3">
      <c r="A10" s="76"/>
      <c r="B10" s="67"/>
    </row>
    <row r="11" spans="1:2" x14ac:dyDescent="0.3">
      <c r="A11" s="76"/>
      <c r="B11" s="67"/>
    </row>
    <row r="12" spans="1:2" x14ac:dyDescent="0.3">
      <c r="A12" s="76"/>
      <c r="B12" s="67"/>
    </row>
    <row r="13" spans="1:2" ht="15" thickBot="1" x14ac:dyDescent="0.35">
      <c r="A13" s="76"/>
      <c r="B13" s="67"/>
    </row>
    <row r="14" spans="1:2" ht="21" thickBot="1" x14ac:dyDescent="0.35">
      <c r="A14" s="75" t="s">
        <v>1535</v>
      </c>
      <c r="B14" s="57" t="str">
        <f>B6</f>
        <v>€</v>
      </c>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sheetPr>
  <dimension ref="A1:B14"/>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1503</v>
      </c>
      <c r="B1" s="310"/>
    </row>
    <row r="2" spans="1:2" ht="15.6" x14ac:dyDescent="0.3">
      <c r="A2" s="307" t="s">
        <v>1504</v>
      </c>
      <c r="B2" s="308"/>
    </row>
    <row r="3" spans="1:2" ht="15.6" x14ac:dyDescent="0.3">
      <c r="A3" s="307" t="s">
        <v>1505</v>
      </c>
      <c r="B3" s="308"/>
    </row>
    <row r="4" spans="1:2" ht="16.2" thickBot="1" x14ac:dyDescent="0.35">
      <c r="A4" s="105"/>
      <c r="B4" s="106"/>
    </row>
    <row r="5" spans="1:2" ht="15.75" customHeight="1" thickBot="1" x14ac:dyDescent="0.35">
      <c r="A5" s="29" t="s">
        <v>1504</v>
      </c>
      <c r="B5" s="34"/>
    </row>
    <row r="6" spans="1:2" x14ac:dyDescent="0.3">
      <c r="A6" s="96" t="s">
        <v>1536</v>
      </c>
      <c r="B6" s="58" t="str">
        <f>'Series 2900 Summary'!B14</f>
        <v>€</v>
      </c>
    </row>
    <row r="7" spans="1:2" x14ac:dyDescent="0.3">
      <c r="A7" s="68"/>
      <c r="B7" s="67"/>
    </row>
    <row r="8" spans="1:2" x14ac:dyDescent="0.3">
      <c r="A8" s="68"/>
      <c r="B8" s="67"/>
    </row>
    <row r="9" spans="1:2" x14ac:dyDescent="0.3">
      <c r="A9" s="68"/>
      <c r="B9" s="67"/>
    </row>
    <row r="10" spans="1:2" x14ac:dyDescent="0.3">
      <c r="A10" s="68"/>
      <c r="B10" s="67"/>
    </row>
    <row r="11" spans="1:2" x14ac:dyDescent="0.3">
      <c r="A11" s="68"/>
      <c r="B11" s="67"/>
    </row>
    <row r="12" spans="1:2" x14ac:dyDescent="0.3">
      <c r="A12" s="68"/>
      <c r="B12" s="67"/>
    </row>
    <row r="13" spans="1:2" ht="15" thickBot="1" x14ac:dyDescent="0.35">
      <c r="A13" s="73"/>
      <c r="B13" s="72"/>
    </row>
    <row r="14" spans="1:2" ht="21" thickBot="1" x14ac:dyDescent="0.35">
      <c r="A14" s="69" t="s">
        <v>1537</v>
      </c>
      <c r="B14" s="74" t="str">
        <f>'Series 2900 Summary'!B14</f>
        <v>€</v>
      </c>
    </row>
  </sheetData>
  <mergeCells count="3">
    <mergeCell ref="A1:B1"/>
    <mergeCell ref="A2:B2"/>
    <mergeCell ref="A3:B3"/>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5A6A-8BE0-4839-BA0C-C739212478B4}">
  <sheetPr>
    <tabColor theme="9"/>
  </sheetPr>
  <dimension ref="A1:S41"/>
  <sheetViews>
    <sheetView view="pageBreakPreview" topLeftCell="A9" zoomScale="70" zoomScaleNormal="100" zoomScaleSheetLayoutView="70" workbookViewId="0">
      <selection activeCell="N15" sqref="N15"/>
    </sheetView>
  </sheetViews>
  <sheetFormatPr defaultRowHeight="14.4" x14ac:dyDescent="0.3"/>
  <cols>
    <col min="1" max="1" width="12.5546875" customWidth="1"/>
    <col min="2" max="2" width="70.5546875" customWidth="1"/>
    <col min="3" max="4" width="8.88671875" bestFit="1" customWidth="1"/>
    <col min="5" max="5" width="9.33203125" bestFit="1" customWidth="1"/>
    <col min="6" max="6" width="12.33203125" bestFit="1" customWidth="1"/>
    <col min="7" max="7" width="9.6640625" customWidth="1"/>
    <col min="10" max="11" width="9.88671875" bestFit="1" customWidth="1"/>
    <col min="12" max="12" width="10.5546875" bestFit="1" customWidth="1"/>
    <col min="13" max="14" width="12.6640625" bestFit="1" customWidth="1"/>
    <col min="15" max="15" width="12.44140625" bestFit="1" customWidth="1"/>
    <col min="17" max="17" width="9.109375" style="12"/>
    <col min="19" max="19" width="25.44140625" style="217" customWidth="1"/>
  </cols>
  <sheetData>
    <row r="1" spans="1:19" ht="15.6" x14ac:dyDescent="0.3">
      <c r="A1" s="314" t="s">
        <v>1538</v>
      </c>
      <c r="B1" s="314"/>
      <c r="C1" s="314"/>
      <c r="D1" s="314"/>
      <c r="E1" s="314"/>
      <c r="F1" s="314"/>
    </row>
    <row r="2" spans="1:19" ht="15.6" x14ac:dyDescent="0.3">
      <c r="A2" s="314" t="s">
        <v>1539</v>
      </c>
      <c r="B2" s="314"/>
      <c r="C2" s="314"/>
      <c r="D2" s="314"/>
      <c r="E2" s="314"/>
      <c r="F2" s="314"/>
    </row>
    <row r="3" spans="1:19" ht="16.2" thickBot="1" x14ac:dyDescent="0.35">
      <c r="A3" s="314" t="s">
        <v>1540</v>
      </c>
      <c r="B3" s="314"/>
      <c r="C3" s="314"/>
      <c r="D3" s="314"/>
      <c r="E3" s="314"/>
      <c r="F3" s="314"/>
      <c r="K3" s="292"/>
    </row>
    <row r="4" spans="1:19" ht="15" thickBot="1" x14ac:dyDescent="0.35">
      <c r="A4" s="21" t="s">
        <v>3</v>
      </c>
      <c r="B4" s="37" t="s">
        <v>4</v>
      </c>
      <c r="C4" s="38" t="s">
        <v>5</v>
      </c>
      <c r="D4" s="38" t="s">
        <v>6</v>
      </c>
      <c r="E4" s="38" t="s">
        <v>7</v>
      </c>
      <c r="F4" s="243" t="s">
        <v>8</v>
      </c>
    </row>
    <row r="5" spans="1:19" ht="15" thickBot="1" x14ac:dyDescent="0.35">
      <c r="A5" s="313" t="s">
        <v>1541</v>
      </c>
      <c r="B5" s="313"/>
      <c r="C5" s="313"/>
      <c r="D5" s="313"/>
      <c r="E5" s="313"/>
      <c r="F5" s="313"/>
      <c r="H5" s="191"/>
      <c r="I5" s="291"/>
    </row>
    <row r="6" spans="1:19" ht="15" thickBot="1" x14ac:dyDescent="0.35">
      <c r="A6" s="47" t="s">
        <v>1542</v>
      </c>
      <c r="B6" s="47"/>
      <c r="C6" s="47"/>
      <c r="D6" s="47"/>
      <c r="E6" s="47"/>
      <c r="F6" s="29"/>
      <c r="H6" s="187"/>
      <c r="I6" s="187"/>
      <c r="J6" s="188"/>
      <c r="K6" s="293"/>
      <c r="L6" s="188"/>
      <c r="M6" s="188"/>
      <c r="N6" s="188"/>
      <c r="O6" s="188"/>
      <c r="P6" s="188"/>
      <c r="Q6" s="188"/>
      <c r="R6" s="187"/>
      <c r="S6" s="187"/>
    </row>
    <row r="7" spans="1:19" ht="31.2" thickBot="1" x14ac:dyDescent="0.35">
      <c r="A7" s="97" t="s">
        <v>1543</v>
      </c>
      <c r="B7" s="46" t="s">
        <v>1544</v>
      </c>
      <c r="C7" s="28" t="s">
        <v>375</v>
      </c>
      <c r="D7" s="28">
        <v>13283</v>
      </c>
      <c r="E7" s="26"/>
      <c r="F7" s="230" t="s">
        <v>14</v>
      </c>
      <c r="H7" s="217"/>
      <c r="I7" s="217"/>
      <c r="J7" s="217"/>
      <c r="K7" s="217"/>
      <c r="L7" s="291"/>
      <c r="M7" s="191"/>
      <c r="N7" s="191"/>
      <c r="O7" s="191"/>
      <c r="P7" s="128"/>
      <c r="Q7" s="160"/>
      <c r="R7" s="189"/>
    </row>
    <row r="8" spans="1:19" ht="30.75" customHeight="1" thickBot="1" x14ac:dyDescent="0.35">
      <c r="A8" s="97" t="s">
        <v>1545</v>
      </c>
      <c r="B8" s="46" t="s">
        <v>1546</v>
      </c>
      <c r="C8" s="28" t="s">
        <v>375</v>
      </c>
      <c r="D8" s="28">
        <v>12483</v>
      </c>
      <c r="E8" s="26"/>
      <c r="F8" s="230" t="s">
        <v>14</v>
      </c>
      <c r="H8" s="217"/>
      <c r="I8" s="217"/>
      <c r="J8" s="294"/>
      <c r="K8" s="217"/>
      <c r="L8" s="291"/>
      <c r="M8" s="191"/>
      <c r="N8" s="191"/>
      <c r="O8" s="191"/>
      <c r="P8" s="128"/>
      <c r="Q8" s="160"/>
      <c r="R8" s="189"/>
    </row>
    <row r="9" spans="1:19" ht="31.2" thickBot="1" x14ac:dyDescent="0.35">
      <c r="A9" s="97" t="s">
        <v>1547</v>
      </c>
      <c r="B9" s="46" t="s">
        <v>1548</v>
      </c>
      <c r="C9" s="28" t="s">
        <v>375</v>
      </c>
      <c r="D9" s="28">
        <v>1855</v>
      </c>
      <c r="E9" s="26"/>
      <c r="F9" s="230" t="s">
        <v>14</v>
      </c>
      <c r="H9" s="217"/>
      <c r="I9" s="217"/>
      <c r="J9" s="294"/>
      <c r="K9" s="217"/>
      <c r="L9" s="291"/>
      <c r="M9" s="191"/>
      <c r="N9" s="191"/>
      <c r="O9" s="191"/>
      <c r="P9" s="128"/>
      <c r="Q9" s="160"/>
      <c r="R9" s="189"/>
    </row>
    <row r="10" spans="1:19" ht="15" thickBot="1" x14ac:dyDescent="0.35">
      <c r="A10" s="313" t="s">
        <v>1549</v>
      </c>
      <c r="B10" s="313"/>
      <c r="C10" s="313"/>
      <c r="D10" s="313"/>
      <c r="E10" s="313"/>
      <c r="F10" s="313"/>
      <c r="L10" s="260"/>
    </row>
    <row r="11" spans="1:19" ht="21" thickBot="1" x14ac:dyDescent="0.35">
      <c r="A11" s="97" t="s">
        <v>1550</v>
      </c>
      <c r="B11" s="129" t="s">
        <v>1551</v>
      </c>
      <c r="C11" s="26" t="s">
        <v>337</v>
      </c>
      <c r="D11" s="35">
        <v>43</v>
      </c>
      <c r="E11" s="26"/>
      <c r="F11" s="230" t="s">
        <v>14</v>
      </c>
      <c r="H11" s="217"/>
      <c r="I11" s="217"/>
      <c r="J11" s="217"/>
      <c r="K11" s="217"/>
      <c r="L11" s="291"/>
      <c r="M11" s="191"/>
      <c r="N11" s="191"/>
      <c r="O11" s="191"/>
      <c r="P11" s="128"/>
      <c r="Q11" s="160"/>
      <c r="R11" s="189"/>
    </row>
    <row r="12" spans="1:19" ht="21" thickBot="1" x14ac:dyDescent="0.35">
      <c r="A12" s="97" t="s">
        <v>1552</v>
      </c>
      <c r="B12" s="129" t="s">
        <v>1553</v>
      </c>
      <c r="C12" s="26" t="s">
        <v>337</v>
      </c>
      <c r="D12" s="35">
        <v>8</v>
      </c>
      <c r="E12" s="26"/>
      <c r="F12" s="230" t="s">
        <v>14</v>
      </c>
      <c r="H12" s="217"/>
      <c r="I12" s="217"/>
      <c r="J12" s="217"/>
      <c r="K12" s="217"/>
      <c r="L12" s="291"/>
      <c r="M12" s="191"/>
      <c r="N12" s="191"/>
      <c r="O12" s="191"/>
      <c r="P12" s="128"/>
      <c r="Q12" s="160"/>
      <c r="R12" s="189"/>
    </row>
    <row r="13" spans="1:19" ht="21" thickBot="1" x14ac:dyDescent="0.35">
      <c r="A13" s="97" t="s">
        <v>1554</v>
      </c>
      <c r="B13" s="129" t="s">
        <v>1555</v>
      </c>
      <c r="C13" s="26" t="s">
        <v>337</v>
      </c>
      <c r="D13" s="35">
        <v>10</v>
      </c>
      <c r="E13" s="26"/>
      <c r="F13" s="230" t="s">
        <v>14</v>
      </c>
      <c r="H13" s="217"/>
      <c r="I13" s="217"/>
      <c r="J13" s="217"/>
      <c r="K13" s="217"/>
      <c r="L13" s="291"/>
      <c r="M13" s="191"/>
      <c r="N13" s="191"/>
      <c r="O13" s="191"/>
      <c r="P13" s="128"/>
      <c r="Q13" s="160"/>
      <c r="R13" s="189"/>
    </row>
    <row r="14" spans="1:19" ht="21" thickBot="1" x14ac:dyDescent="0.35">
      <c r="A14" s="97" t="s">
        <v>1556</v>
      </c>
      <c r="B14" s="129" t="s">
        <v>1557</v>
      </c>
      <c r="C14" s="26" t="s">
        <v>337</v>
      </c>
      <c r="D14" s="35">
        <v>8</v>
      </c>
      <c r="E14" s="26"/>
      <c r="F14" s="230" t="s">
        <v>14</v>
      </c>
      <c r="H14" s="217"/>
      <c r="I14" s="217"/>
      <c r="J14" s="217"/>
      <c r="K14" s="217"/>
      <c r="L14" s="291"/>
      <c r="M14" s="191"/>
      <c r="N14" s="191"/>
      <c r="O14" s="191"/>
      <c r="P14" s="128"/>
      <c r="Q14" s="160"/>
      <c r="R14" s="189"/>
    </row>
    <row r="15" spans="1:19" ht="21" thickBot="1" x14ac:dyDescent="0.35">
      <c r="A15" s="97" t="s">
        <v>1558</v>
      </c>
      <c r="B15" s="129" t="s">
        <v>1559</v>
      </c>
      <c r="C15" s="26" t="s">
        <v>337</v>
      </c>
      <c r="D15" s="35">
        <v>37</v>
      </c>
      <c r="E15" s="26"/>
      <c r="F15" s="230" t="s">
        <v>14</v>
      </c>
      <c r="H15" s="217"/>
      <c r="I15" s="217"/>
      <c r="J15" s="217"/>
      <c r="K15" s="217"/>
      <c r="L15" s="291"/>
      <c r="M15" s="191"/>
      <c r="N15" s="191"/>
      <c r="O15" s="191"/>
      <c r="P15" s="128"/>
      <c r="Q15" s="160"/>
      <c r="R15" s="189"/>
    </row>
    <row r="16" spans="1:19" ht="21" thickBot="1" x14ac:dyDescent="0.35">
      <c r="A16" s="97" t="s">
        <v>1560</v>
      </c>
      <c r="B16" s="129" t="s">
        <v>1561</v>
      </c>
      <c r="C16" s="26" t="s">
        <v>337</v>
      </c>
      <c r="D16" s="35">
        <v>37</v>
      </c>
      <c r="E16" s="26"/>
      <c r="F16" s="230" t="s">
        <v>14</v>
      </c>
      <c r="H16" s="217"/>
      <c r="I16" s="217"/>
      <c r="J16" s="217"/>
      <c r="K16" s="217"/>
      <c r="L16" s="291"/>
      <c r="M16" s="191"/>
      <c r="N16" s="191"/>
      <c r="O16" s="191"/>
      <c r="P16" s="128"/>
      <c r="Q16" s="160"/>
      <c r="R16" s="189"/>
    </row>
    <row r="17" spans="1:18" ht="21" thickBot="1" x14ac:dyDescent="0.35">
      <c r="A17" s="97" t="s">
        <v>1562</v>
      </c>
      <c r="B17" s="129" t="s">
        <v>1563</v>
      </c>
      <c r="C17" s="26" t="s">
        <v>337</v>
      </c>
      <c r="D17" s="35">
        <v>52</v>
      </c>
      <c r="E17" s="26"/>
      <c r="F17" s="230" t="s">
        <v>14</v>
      </c>
      <c r="H17" s="217"/>
      <c r="I17" s="217"/>
      <c r="J17" s="217"/>
      <c r="K17" s="217"/>
      <c r="L17" s="291"/>
      <c r="M17" s="191"/>
      <c r="N17" s="191"/>
      <c r="O17" s="191"/>
      <c r="P17" s="128"/>
      <c r="Q17" s="160"/>
      <c r="R17" s="189"/>
    </row>
    <row r="18" spans="1:18" ht="21" thickBot="1" x14ac:dyDescent="0.35">
      <c r="A18" s="97" t="s">
        <v>1564</v>
      </c>
      <c r="B18" s="129" t="s">
        <v>1565</v>
      </c>
      <c r="C18" s="26" t="s">
        <v>337</v>
      </c>
      <c r="D18" s="35">
        <v>957</v>
      </c>
      <c r="E18" s="26"/>
      <c r="F18" s="230" t="s">
        <v>14</v>
      </c>
      <c r="H18" s="217"/>
      <c r="I18" s="217"/>
      <c r="J18" s="217"/>
      <c r="K18" s="217"/>
      <c r="L18" s="291"/>
      <c r="M18" s="191"/>
      <c r="N18" s="191"/>
      <c r="O18" s="191"/>
      <c r="P18" s="128"/>
      <c r="Q18" s="160"/>
      <c r="R18" s="189"/>
    </row>
    <row r="19" spans="1:18" ht="21" thickBot="1" x14ac:dyDescent="0.35">
      <c r="A19" s="97" t="s">
        <v>1566</v>
      </c>
      <c r="B19" s="129" t="s">
        <v>1567</v>
      </c>
      <c r="C19" s="26" t="s">
        <v>337</v>
      </c>
      <c r="D19" s="35">
        <v>239</v>
      </c>
      <c r="E19" s="26"/>
      <c r="F19" s="230" t="s">
        <v>14</v>
      </c>
      <c r="H19" s="217"/>
      <c r="I19" s="217"/>
      <c r="J19" s="217"/>
      <c r="K19" s="217"/>
      <c r="L19" s="291"/>
      <c r="M19" s="191"/>
      <c r="N19" s="191"/>
      <c r="O19" s="191"/>
      <c r="P19" s="128"/>
      <c r="Q19" s="160"/>
      <c r="R19" s="189"/>
    </row>
    <row r="20" spans="1:18" ht="21" thickBot="1" x14ac:dyDescent="0.35">
      <c r="A20" s="97" t="s">
        <v>1568</v>
      </c>
      <c r="B20" s="129" t="s">
        <v>1569</v>
      </c>
      <c r="C20" s="26" t="s">
        <v>337</v>
      </c>
      <c r="D20" s="35">
        <v>239</v>
      </c>
      <c r="E20" s="26"/>
      <c r="F20" s="230" t="s">
        <v>14</v>
      </c>
      <c r="H20" s="217"/>
      <c r="I20" s="217"/>
      <c r="J20" s="217"/>
      <c r="K20" s="217"/>
      <c r="L20" s="291"/>
      <c r="M20" s="191"/>
      <c r="N20" s="191"/>
      <c r="O20" s="191"/>
      <c r="P20" s="128"/>
      <c r="Q20" s="160"/>
      <c r="R20" s="189"/>
    </row>
    <row r="21" spans="1:18" ht="21" thickBot="1" x14ac:dyDescent="0.35">
      <c r="A21" s="97" t="s">
        <v>1570</v>
      </c>
      <c r="B21" s="129" t="s">
        <v>1571</v>
      </c>
      <c r="C21" s="26" t="s">
        <v>337</v>
      </c>
      <c r="D21" s="35">
        <v>40</v>
      </c>
      <c r="E21" s="26"/>
      <c r="F21" s="230" t="s">
        <v>14</v>
      </c>
      <c r="H21" s="217"/>
      <c r="I21" s="217"/>
      <c r="J21" s="217"/>
      <c r="K21" s="217"/>
      <c r="L21" s="291"/>
      <c r="M21" s="191"/>
      <c r="N21" s="191"/>
      <c r="O21" s="191"/>
      <c r="P21" s="128"/>
      <c r="Q21" s="160"/>
      <c r="R21" s="189"/>
    </row>
    <row r="22" spans="1:18" ht="21" thickBot="1" x14ac:dyDescent="0.35">
      <c r="A22" s="97" t="s">
        <v>1572</v>
      </c>
      <c r="B22" s="129" t="s">
        <v>1573</v>
      </c>
      <c r="C22" s="26" t="s">
        <v>337</v>
      </c>
      <c r="D22" s="35">
        <v>40</v>
      </c>
      <c r="E22" s="26"/>
      <c r="F22" s="230" t="s">
        <v>14</v>
      </c>
      <c r="H22" s="217"/>
      <c r="I22" s="217"/>
      <c r="J22" s="217"/>
      <c r="K22" s="217"/>
      <c r="L22" s="291"/>
      <c r="M22" s="191"/>
      <c r="N22" s="191"/>
      <c r="O22" s="191"/>
      <c r="P22" s="128"/>
      <c r="Q22" s="160"/>
      <c r="R22" s="189"/>
    </row>
    <row r="23" spans="1:18" ht="21" thickBot="1" x14ac:dyDescent="0.35">
      <c r="A23" s="97" t="s">
        <v>1574</v>
      </c>
      <c r="B23" s="129" t="s">
        <v>1575</v>
      </c>
      <c r="C23" s="26" t="s">
        <v>337</v>
      </c>
      <c r="D23" s="35">
        <v>40</v>
      </c>
      <c r="E23" s="26"/>
      <c r="F23" s="230" t="s">
        <v>14</v>
      </c>
      <c r="H23" s="217"/>
      <c r="I23" s="217"/>
      <c r="J23" s="217"/>
      <c r="K23" s="217"/>
      <c r="L23" s="291"/>
      <c r="M23" s="191"/>
      <c r="N23" s="191"/>
      <c r="O23" s="191"/>
      <c r="P23" s="128"/>
      <c r="Q23" s="160"/>
      <c r="R23" s="189"/>
    </row>
    <row r="24" spans="1:18" ht="21" thickBot="1" x14ac:dyDescent="0.35">
      <c r="A24" s="97" t="s">
        <v>1576</v>
      </c>
      <c r="B24" s="129" t="s">
        <v>1577</v>
      </c>
      <c r="C24" s="26" t="s">
        <v>337</v>
      </c>
      <c r="D24" s="35">
        <v>40</v>
      </c>
      <c r="E24" s="26"/>
      <c r="F24" s="230" t="s">
        <v>14</v>
      </c>
      <c r="H24" s="217"/>
      <c r="I24" s="217"/>
      <c r="J24" s="217"/>
      <c r="K24" s="217"/>
      <c r="L24" s="291"/>
      <c r="M24" s="191"/>
      <c r="N24" s="191"/>
      <c r="O24" s="191"/>
      <c r="P24" s="128"/>
      <c r="Q24" s="160"/>
      <c r="R24" s="189"/>
    </row>
    <row r="25" spans="1:18" ht="21" thickBot="1" x14ac:dyDescent="0.35">
      <c r="A25" s="97" t="s">
        <v>1578</v>
      </c>
      <c r="B25" s="129" t="s">
        <v>1579</v>
      </c>
      <c r="C25" s="26" t="s">
        <v>337</v>
      </c>
      <c r="D25" s="35">
        <v>129</v>
      </c>
      <c r="E25" s="26"/>
      <c r="F25" s="230" t="s">
        <v>14</v>
      </c>
      <c r="H25" s="217"/>
      <c r="I25" s="217"/>
      <c r="J25" s="217"/>
      <c r="K25" s="217"/>
      <c r="L25" s="291"/>
      <c r="M25" s="191"/>
      <c r="N25" s="191"/>
      <c r="O25" s="191"/>
      <c r="P25" s="128"/>
      <c r="Q25" s="160"/>
      <c r="R25" s="189"/>
    </row>
    <row r="26" spans="1:18" ht="21" thickBot="1" x14ac:dyDescent="0.35">
      <c r="A26" s="97" t="s">
        <v>1580</v>
      </c>
      <c r="B26" s="129" t="s">
        <v>1581</v>
      </c>
      <c r="C26" s="26" t="s">
        <v>337</v>
      </c>
      <c r="D26" s="35">
        <v>129</v>
      </c>
      <c r="E26" s="26"/>
      <c r="F26" s="230" t="s">
        <v>14</v>
      </c>
      <c r="H26" s="217"/>
      <c r="I26" s="217"/>
      <c r="J26" s="217"/>
      <c r="K26" s="217"/>
      <c r="L26" s="291"/>
      <c r="M26" s="191"/>
      <c r="N26" s="191"/>
      <c r="O26" s="191"/>
      <c r="P26" s="128"/>
      <c r="Q26" s="160"/>
      <c r="R26" s="189"/>
    </row>
    <row r="27" spans="1:18" ht="21" thickBot="1" x14ac:dyDescent="0.35">
      <c r="A27" s="97" t="s">
        <v>1582</v>
      </c>
      <c r="B27" s="129" t="s">
        <v>1583</v>
      </c>
      <c r="C27" s="26" t="s">
        <v>337</v>
      </c>
      <c r="D27" s="35">
        <v>129</v>
      </c>
      <c r="E27" s="26"/>
      <c r="F27" s="230" t="s">
        <v>14</v>
      </c>
      <c r="H27" s="217"/>
      <c r="I27" s="217"/>
      <c r="J27" s="217"/>
      <c r="K27" s="217"/>
      <c r="L27" s="291"/>
      <c r="M27" s="191"/>
      <c r="N27" s="191"/>
      <c r="O27" s="191"/>
      <c r="P27" s="128"/>
      <c r="Q27" s="160"/>
      <c r="R27" s="189"/>
    </row>
    <row r="28" spans="1:18" ht="21" thickBot="1" x14ac:dyDescent="0.35">
      <c r="A28" s="97" t="s">
        <v>1584</v>
      </c>
      <c r="B28" s="129" t="s">
        <v>1585</v>
      </c>
      <c r="C28" s="26" t="s">
        <v>337</v>
      </c>
      <c r="D28" s="35">
        <v>103</v>
      </c>
      <c r="E28" s="26"/>
      <c r="F28" s="230" t="s">
        <v>14</v>
      </c>
      <c r="H28" s="217"/>
      <c r="I28" s="217"/>
      <c r="J28" s="217"/>
      <c r="K28" s="217"/>
      <c r="L28" s="291"/>
      <c r="M28" s="191"/>
      <c r="N28" s="191"/>
      <c r="O28" s="191"/>
      <c r="P28" s="128"/>
      <c r="Q28" s="160"/>
      <c r="R28" s="189"/>
    </row>
    <row r="29" spans="1:18" ht="21" thickBot="1" x14ac:dyDescent="0.35">
      <c r="A29" s="97" t="s">
        <v>1586</v>
      </c>
      <c r="B29" s="129" t="s">
        <v>1587</v>
      </c>
      <c r="C29" s="26" t="s">
        <v>337</v>
      </c>
      <c r="D29" s="35">
        <v>77</v>
      </c>
      <c r="E29" s="26"/>
      <c r="F29" s="230" t="s">
        <v>14</v>
      </c>
      <c r="H29" s="217"/>
      <c r="I29" s="217"/>
      <c r="J29" s="217"/>
      <c r="K29" s="217"/>
      <c r="L29" s="291"/>
      <c r="M29" s="191"/>
      <c r="N29" s="191"/>
      <c r="O29" s="191"/>
      <c r="P29" s="128"/>
      <c r="Q29" s="160"/>
      <c r="R29" s="189"/>
    </row>
    <row r="30" spans="1:18" ht="21" thickBot="1" x14ac:dyDescent="0.35">
      <c r="A30" s="97" t="s">
        <v>1588</v>
      </c>
      <c r="B30" s="129" t="s">
        <v>1589</v>
      </c>
      <c r="C30" s="26" t="s">
        <v>337</v>
      </c>
      <c r="D30" s="35">
        <v>77</v>
      </c>
      <c r="E30" s="26"/>
      <c r="F30" s="230" t="s">
        <v>14</v>
      </c>
      <c r="H30" s="217"/>
      <c r="I30" s="217"/>
      <c r="J30" s="217"/>
      <c r="K30" s="217"/>
      <c r="L30" s="291"/>
      <c r="M30" s="191"/>
      <c r="N30" s="191"/>
      <c r="O30" s="191"/>
      <c r="P30" s="128"/>
      <c r="Q30" s="160"/>
      <c r="R30" s="189"/>
    </row>
    <row r="31" spans="1:18" ht="31.2" thickBot="1" x14ac:dyDescent="0.35">
      <c r="A31" s="97" t="s">
        <v>1590</v>
      </c>
      <c r="B31" s="129" t="s">
        <v>1591</v>
      </c>
      <c r="C31" s="26" t="s">
        <v>337</v>
      </c>
      <c r="D31" s="35">
        <v>103</v>
      </c>
      <c r="E31" s="26"/>
      <c r="F31" s="230" t="s">
        <v>14</v>
      </c>
      <c r="H31" s="217"/>
      <c r="I31" s="217"/>
      <c r="J31" s="217"/>
      <c r="K31" s="217"/>
      <c r="L31" s="291"/>
      <c r="M31" s="191"/>
      <c r="N31" s="191"/>
      <c r="O31" s="191"/>
      <c r="P31" s="128"/>
      <c r="Q31" s="160"/>
      <c r="R31" s="189"/>
    </row>
    <row r="32" spans="1:18" ht="21" thickBot="1" x14ac:dyDescent="0.35">
      <c r="A32" s="97" t="s">
        <v>1592</v>
      </c>
      <c r="B32" s="129" t="s">
        <v>1593</v>
      </c>
      <c r="C32" s="26" t="s">
        <v>337</v>
      </c>
      <c r="D32" s="35">
        <v>77</v>
      </c>
      <c r="E32" s="26"/>
      <c r="F32" s="230" t="s">
        <v>14</v>
      </c>
      <c r="H32" s="217"/>
      <c r="I32" s="217"/>
      <c r="J32" s="217"/>
      <c r="K32" s="217"/>
      <c r="L32" s="291"/>
      <c r="M32" s="191"/>
      <c r="N32" s="191"/>
      <c r="O32" s="191"/>
      <c r="P32" s="128"/>
      <c r="Q32" s="160"/>
      <c r="R32" s="189"/>
    </row>
    <row r="33" spans="1:19" ht="21" thickBot="1" x14ac:dyDescent="0.35">
      <c r="A33" s="97" t="s">
        <v>1594</v>
      </c>
      <c r="B33" s="129" t="s">
        <v>1595</v>
      </c>
      <c r="C33" s="26" t="s">
        <v>337</v>
      </c>
      <c r="D33" s="35">
        <v>77</v>
      </c>
      <c r="E33" s="26"/>
      <c r="F33" s="230" t="s">
        <v>14</v>
      </c>
      <c r="H33" s="217"/>
      <c r="I33" s="217"/>
      <c r="J33" s="217"/>
      <c r="K33" s="217"/>
      <c r="L33" s="291"/>
      <c r="M33" s="191"/>
      <c r="N33" s="191"/>
      <c r="O33" s="191"/>
      <c r="P33" s="128"/>
      <c r="Q33" s="160"/>
      <c r="R33" s="189"/>
    </row>
    <row r="34" spans="1:19" ht="31.2" thickBot="1" x14ac:dyDescent="0.35">
      <c r="A34" s="97" t="s">
        <v>1596</v>
      </c>
      <c r="B34" s="130" t="s">
        <v>1597</v>
      </c>
      <c r="C34" s="97" t="s">
        <v>337</v>
      </c>
      <c r="D34" s="35">
        <v>206</v>
      </c>
      <c r="E34" s="26"/>
      <c r="F34" s="230" t="s">
        <v>14</v>
      </c>
      <c r="H34" s="217"/>
      <c r="I34" s="217"/>
      <c r="J34" s="217"/>
      <c r="K34" s="217"/>
      <c r="L34" s="291"/>
      <c r="M34" s="191"/>
      <c r="N34" s="191"/>
      <c r="O34" s="191"/>
      <c r="P34" s="128"/>
      <c r="Q34" s="160"/>
      <c r="R34" s="189"/>
    </row>
    <row r="35" spans="1:19" ht="21" thickBot="1" x14ac:dyDescent="0.35">
      <c r="A35" s="97" t="s">
        <v>1598</v>
      </c>
      <c r="B35" s="130" t="s">
        <v>1599</v>
      </c>
      <c r="C35" s="97" t="s">
        <v>337</v>
      </c>
      <c r="D35" s="35">
        <v>206</v>
      </c>
      <c r="E35" s="26"/>
      <c r="F35" s="230" t="s">
        <v>14</v>
      </c>
      <c r="H35" s="217"/>
      <c r="I35" s="217"/>
      <c r="J35" s="217"/>
      <c r="K35" s="217"/>
      <c r="L35" s="291"/>
      <c r="M35" s="191"/>
      <c r="N35" s="191"/>
      <c r="O35" s="191"/>
      <c r="P35" s="128"/>
      <c r="Q35" s="160"/>
      <c r="R35" s="189"/>
    </row>
    <row r="36" spans="1:19" ht="21" thickBot="1" x14ac:dyDescent="0.35">
      <c r="A36" s="97" t="s">
        <v>1600</v>
      </c>
      <c r="B36" s="130" t="s">
        <v>1601</v>
      </c>
      <c r="C36" s="97" t="s">
        <v>337</v>
      </c>
      <c r="D36" s="35">
        <v>206</v>
      </c>
      <c r="E36" s="26"/>
      <c r="F36" s="230" t="s">
        <v>14</v>
      </c>
      <c r="H36" s="217"/>
      <c r="I36" s="217"/>
      <c r="J36" s="217"/>
      <c r="K36" s="217"/>
      <c r="L36" s="291"/>
      <c r="M36" s="191"/>
      <c r="N36" s="191"/>
      <c r="O36" s="191"/>
      <c r="P36" s="128"/>
      <c r="Q36" s="160"/>
      <c r="R36" s="189"/>
    </row>
    <row r="37" spans="1:19" ht="21" thickBot="1" x14ac:dyDescent="0.35">
      <c r="A37" s="97" t="s">
        <v>1602</v>
      </c>
      <c r="B37" s="130" t="s">
        <v>1603</v>
      </c>
      <c r="C37" s="97" t="s">
        <v>337</v>
      </c>
      <c r="D37" s="35">
        <v>206</v>
      </c>
      <c r="E37" s="26"/>
      <c r="F37" s="230" t="s">
        <v>14</v>
      </c>
      <c r="H37" s="217"/>
      <c r="I37" s="217"/>
      <c r="J37" s="217"/>
      <c r="K37" s="217"/>
      <c r="L37" s="291"/>
      <c r="M37" s="191"/>
      <c r="N37" s="191"/>
      <c r="O37" s="191"/>
      <c r="P37" s="128"/>
      <c r="Q37" s="160"/>
      <c r="R37" s="189"/>
    </row>
    <row r="38" spans="1:19" ht="21" thickBot="1" x14ac:dyDescent="0.35">
      <c r="A38" s="97" t="s">
        <v>1604</v>
      </c>
      <c r="B38" s="130" t="s">
        <v>1605</v>
      </c>
      <c r="C38" s="97" t="s">
        <v>337</v>
      </c>
      <c r="D38" s="35">
        <v>206</v>
      </c>
      <c r="E38" s="26"/>
      <c r="F38" s="230" t="s">
        <v>14</v>
      </c>
      <c r="H38" s="217"/>
      <c r="I38" s="217"/>
      <c r="J38" s="217"/>
      <c r="K38" s="217"/>
      <c r="L38" s="291"/>
      <c r="M38" s="191"/>
      <c r="N38" s="191"/>
      <c r="O38" s="191"/>
      <c r="P38" s="128"/>
      <c r="Q38" s="160"/>
      <c r="R38" s="189"/>
    </row>
    <row r="39" spans="1:19" ht="15" thickBot="1" x14ac:dyDescent="0.35">
      <c r="A39" s="355" t="s">
        <v>1606</v>
      </c>
      <c r="B39" s="355"/>
      <c r="C39" s="355"/>
      <c r="D39" s="355"/>
      <c r="E39" s="355"/>
      <c r="F39" s="355"/>
      <c r="H39" s="217"/>
      <c r="I39" s="217"/>
      <c r="J39" s="217"/>
      <c r="K39" s="217"/>
      <c r="L39" s="291"/>
      <c r="M39" s="191"/>
      <c r="N39" s="191"/>
      <c r="O39" s="191"/>
      <c r="P39" s="128"/>
      <c r="Q39" s="160"/>
      <c r="R39" s="189"/>
    </row>
    <row r="40" spans="1:19" ht="21" thickBot="1" x14ac:dyDescent="0.35">
      <c r="A40" s="97" t="s">
        <v>1607</v>
      </c>
      <c r="B40" s="130" t="s">
        <v>1608</v>
      </c>
      <c r="C40" s="97" t="s">
        <v>13</v>
      </c>
      <c r="D40" s="35">
        <v>1</v>
      </c>
      <c r="E40" s="26"/>
      <c r="F40" s="230" t="s">
        <v>14</v>
      </c>
      <c r="H40" s="217"/>
      <c r="I40" s="217"/>
      <c r="J40" s="217"/>
      <c r="K40" s="217"/>
      <c r="L40" s="295"/>
      <c r="M40" s="191"/>
      <c r="N40" s="191"/>
      <c r="O40" s="191"/>
      <c r="P40" s="128"/>
      <c r="Q40" s="160"/>
      <c r="R40" s="189"/>
      <c r="S40" s="296"/>
    </row>
    <row r="41" spans="1:19" ht="15" thickBot="1" x14ac:dyDescent="0.35">
      <c r="A41" s="322" t="s">
        <v>1609</v>
      </c>
      <c r="B41" s="354"/>
      <c r="C41" s="354"/>
      <c r="D41" s="354"/>
      <c r="E41" s="354"/>
      <c r="F41" s="290" t="s">
        <v>14</v>
      </c>
    </row>
  </sheetData>
  <mergeCells count="7">
    <mergeCell ref="A41:E41"/>
    <mergeCell ref="A1:F1"/>
    <mergeCell ref="A2:F2"/>
    <mergeCell ref="A3:F3"/>
    <mergeCell ref="A5:F5"/>
    <mergeCell ref="A10:F10"/>
    <mergeCell ref="A39:F39"/>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6CD15-C1E5-41BA-B8A5-CD9370285FF3}">
  <sheetPr>
    <tabColor theme="9"/>
  </sheetPr>
  <dimension ref="A1:B14"/>
  <sheetViews>
    <sheetView view="pageBreakPreview" zoomScale="70" zoomScaleNormal="145"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1538</v>
      </c>
      <c r="B1" s="310"/>
    </row>
    <row r="2" spans="1:2" ht="15.6" x14ac:dyDescent="0.3">
      <c r="A2" s="307" t="s">
        <v>1539</v>
      </c>
      <c r="B2" s="308"/>
    </row>
    <row r="3" spans="1:2" ht="15.6" x14ac:dyDescent="0.3">
      <c r="A3" s="307" t="s">
        <v>1540</v>
      </c>
      <c r="B3" s="308"/>
    </row>
    <row r="4" spans="1:2" ht="16.2" thickBot="1" x14ac:dyDescent="0.35">
      <c r="A4" s="305" t="s">
        <v>135</v>
      </c>
      <c r="B4" s="306"/>
    </row>
    <row r="5" spans="1:2" ht="15" customHeight="1" thickBot="1" x14ac:dyDescent="0.35">
      <c r="A5" s="75" t="s">
        <v>1541</v>
      </c>
      <c r="B5" s="65"/>
    </row>
    <row r="6" spans="1:2" ht="14.4" customHeight="1" x14ac:dyDescent="0.3">
      <c r="A6" s="54" t="s">
        <v>1540</v>
      </c>
      <c r="B6" s="59" t="str">
        <f>'Series 3000'!F41</f>
        <v>€</v>
      </c>
    </row>
    <row r="7" spans="1:2" x14ac:dyDescent="0.3">
      <c r="A7" s="76"/>
      <c r="B7" s="88"/>
    </row>
    <row r="8" spans="1:2" x14ac:dyDescent="0.3">
      <c r="A8" s="76"/>
      <c r="B8" s="88"/>
    </row>
    <row r="9" spans="1:2" x14ac:dyDescent="0.3">
      <c r="A9" s="76"/>
      <c r="B9" s="67"/>
    </row>
    <row r="10" spans="1:2" x14ac:dyDescent="0.3">
      <c r="A10" s="76"/>
      <c r="B10" s="67"/>
    </row>
    <row r="11" spans="1:2" x14ac:dyDescent="0.3">
      <c r="A11" s="76"/>
      <c r="B11" s="67"/>
    </row>
    <row r="12" spans="1:2" x14ac:dyDescent="0.3">
      <c r="A12" s="76"/>
      <c r="B12" s="67"/>
    </row>
    <row r="13" spans="1:2" ht="15" thickBot="1" x14ac:dyDescent="0.35">
      <c r="A13" s="76"/>
      <c r="B13" s="67"/>
    </row>
    <row r="14" spans="1:2" ht="21" thickBot="1" x14ac:dyDescent="0.35">
      <c r="A14" s="75" t="s">
        <v>1610</v>
      </c>
      <c r="B14" s="57" t="str">
        <f>B6</f>
        <v>€</v>
      </c>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69F1-D804-4075-82E7-AD70C37D806D}">
  <sheetPr>
    <tabColor theme="5"/>
  </sheetPr>
  <dimension ref="A1:B14"/>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1538</v>
      </c>
      <c r="B1" s="310"/>
    </row>
    <row r="2" spans="1:2" ht="15.6" x14ac:dyDescent="0.3">
      <c r="A2" s="307" t="s">
        <v>1611</v>
      </c>
      <c r="B2" s="308"/>
    </row>
    <row r="3" spans="1:2" ht="15.6" x14ac:dyDescent="0.3">
      <c r="A3" s="307" t="s">
        <v>1540</v>
      </c>
      <c r="B3" s="308"/>
    </row>
    <row r="4" spans="1:2" ht="16.2" thickBot="1" x14ac:dyDescent="0.35">
      <c r="A4" s="305"/>
      <c r="B4" s="306"/>
    </row>
    <row r="5" spans="1:2" ht="15.75" customHeight="1" thickBot="1" x14ac:dyDescent="0.35">
      <c r="A5" s="29" t="s">
        <v>1539</v>
      </c>
      <c r="B5" s="34"/>
    </row>
    <row r="6" spans="1:2" x14ac:dyDescent="0.3">
      <c r="A6" s="96" t="s">
        <v>1540</v>
      </c>
      <c r="B6" s="58" t="str" cm="1">
        <f t="array" ref="B6">'Series 3000 Summary'!B14:B14</f>
        <v>€</v>
      </c>
    </row>
    <row r="7" spans="1:2" x14ac:dyDescent="0.3">
      <c r="A7" s="68"/>
      <c r="B7" s="67"/>
    </row>
    <row r="8" spans="1:2" x14ac:dyDescent="0.3">
      <c r="A8" s="68"/>
      <c r="B8" s="67"/>
    </row>
    <row r="9" spans="1:2" x14ac:dyDescent="0.3">
      <c r="A9" s="68"/>
      <c r="B9" s="67"/>
    </row>
    <row r="10" spans="1:2" x14ac:dyDescent="0.3">
      <c r="A10" s="68"/>
      <c r="B10" s="67"/>
    </row>
    <row r="11" spans="1:2" x14ac:dyDescent="0.3">
      <c r="A11" s="68"/>
      <c r="B11" s="67"/>
    </row>
    <row r="12" spans="1:2" x14ac:dyDescent="0.3">
      <c r="A12" s="68"/>
      <c r="B12" s="67"/>
    </row>
    <row r="13" spans="1:2" ht="15" thickBot="1" x14ac:dyDescent="0.35">
      <c r="A13" s="73"/>
      <c r="B13" s="72"/>
    </row>
    <row r="14" spans="1:2" ht="21" thickBot="1" x14ac:dyDescent="0.35">
      <c r="A14" s="69" t="s">
        <v>1612</v>
      </c>
      <c r="B14" s="74" t="str">
        <f>B6</f>
        <v>€</v>
      </c>
    </row>
  </sheetData>
  <mergeCells count="4">
    <mergeCell ref="A1:B1"/>
    <mergeCell ref="A2:B2"/>
    <mergeCell ref="A3:B3"/>
    <mergeCell ref="A4:B4"/>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R22"/>
  <sheetViews>
    <sheetView view="pageBreakPreview" zoomScale="70" zoomScaleNormal="100" zoomScaleSheetLayoutView="70" workbookViewId="0">
      <selection activeCell="K24" sqref="K24"/>
    </sheetView>
  </sheetViews>
  <sheetFormatPr defaultRowHeight="14.4" x14ac:dyDescent="0.3"/>
  <cols>
    <col min="1" max="1" width="12.5546875" customWidth="1"/>
    <col min="2" max="2" width="70.5546875" customWidth="1"/>
    <col min="6" max="6" width="10.5546875" customWidth="1"/>
    <col min="8" max="8" width="5.6640625" customWidth="1"/>
    <col min="9" max="9" width="9.44140625" bestFit="1" customWidth="1"/>
    <col min="10" max="10" width="9" customWidth="1"/>
    <col min="11" max="11" width="10.88671875" bestFit="1" customWidth="1"/>
    <col min="12" max="13" width="12.88671875" bestFit="1" customWidth="1"/>
    <col min="14" max="14" width="13.44140625" bestFit="1" customWidth="1"/>
    <col min="15" max="15" width="9.44140625" bestFit="1" customWidth="1"/>
    <col min="16" max="16" width="7.44140625" style="12" bestFit="1" customWidth="1"/>
    <col min="17" max="17" width="6.5546875" bestFit="1" customWidth="1"/>
  </cols>
  <sheetData>
    <row r="1" spans="1:18" ht="15.6" x14ac:dyDescent="0.3">
      <c r="A1" s="317" t="s">
        <v>138</v>
      </c>
      <c r="B1" s="317"/>
      <c r="C1" s="317"/>
      <c r="D1" s="317"/>
      <c r="E1" s="317"/>
      <c r="F1" s="317"/>
    </row>
    <row r="2" spans="1:18" ht="15.6" x14ac:dyDescent="0.3">
      <c r="A2" s="317" t="s">
        <v>224</v>
      </c>
      <c r="B2" s="317"/>
      <c r="C2" s="317"/>
      <c r="D2" s="317"/>
      <c r="E2" s="317"/>
      <c r="F2" s="317"/>
    </row>
    <row r="3" spans="1:18" ht="16.2" thickBot="1" x14ac:dyDescent="0.35">
      <c r="A3" s="318" t="s">
        <v>225</v>
      </c>
      <c r="B3" s="318"/>
      <c r="C3" s="318"/>
      <c r="D3" s="318"/>
      <c r="E3" s="318"/>
      <c r="F3" s="318"/>
    </row>
    <row r="4" spans="1:18" ht="15" thickBot="1" x14ac:dyDescent="0.35">
      <c r="A4" s="21" t="s">
        <v>3</v>
      </c>
      <c r="B4" s="21" t="s">
        <v>4</v>
      </c>
      <c r="C4" s="142" t="s">
        <v>5</v>
      </c>
      <c r="D4" s="21" t="s">
        <v>6</v>
      </c>
      <c r="E4" s="142" t="s">
        <v>7</v>
      </c>
      <c r="F4" s="212" t="s">
        <v>8</v>
      </c>
    </row>
    <row r="5" spans="1:18" ht="15" thickBot="1" x14ac:dyDescent="0.35">
      <c r="A5" s="301" t="s">
        <v>226</v>
      </c>
      <c r="B5" s="301"/>
      <c r="C5" s="301"/>
      <c r="D5" s="301"/>
      <c r="E5" s="301"/>
      <c r="F5" s="301"/>
    </row>
    <row r="6" spans="1:18" ht="15.75" customHeight="1" thickBot="1" x14ac:dyDescent="0.35">
      <c r="A6" s="301" t="s">
        <v>227</v>
      </c>
      <c r="B6" s="301"/>
      <c r="C6" s="301"/>
      <c r="D6" s="301"/>
      <c r="E6" s="301"/>
      <c r="F6" s="301"/>
      <c r="H6" s="214"/>
      <c r="I6" s="215"/>
      <c r="J6" s="215"/>
      <c r="K6" s="215"/>
      <c r="L6" s="215"/>
      <c r="M6" s="188"/>
      <c r="N6" s="215"/>
      <c r="O6" s="215"/>
      <c r="P6" s="215"/>
      <c r="Q6" s="214"/>
    </row>
    <row r="7" spans="1:18" ht="15" thickBot="1" x14ac:dyDescent="0.35">
      <c r="A7" s="25" t="s">
        <v>228</v>
      </c>
      <c r="B7" s="27" t="s">
        <v>229</v>
      </c>
      <c r="C7" s="25" t="s">
        <v>173</v>
      </c>
      <c r="D7" s="25">
        <v>104</v>
      </c>
      <c r="E7" s="97"/>
      <c r="F7" s="181" t="s">
        <v>14</v>
      </c>
      <c r="H7" s="207"/>
      <c r="I7" s="210"/>
      <c r="J7" s="210"/>
      <c r="K7" s="191"/>
      <c r="L7" s="191"/>
      <c r="M7" s="191"/>
      <c r="N7" s="191"/>
      <c r="O7" s="162"/>
      <c r="P7" s="163"/>
      <c r="Q7" s="189"/>
      <c r="R7" s="209"/>
    </row>
    <row r="8" spans="1:18" ht="15" thickBot="1" x14ac:dyDescent="0.35">
      <c r="A8" s="25" t="s">
        <v>230</v>
      </c>
      <c r="B8" s="27" t="s">
        <v>231</v>
      </c>
      <c r="C8" s="25" t="s">
        <v>173</v>
      </c>
      <c r="D8" s="25">
        <v>82</v>
      </c>
      <c r="E8" s="97"/>
      <c r="F8" s="181" t="s">
        <v>14</v>
      </c>
      <c r="H8" s="207"/>
      <c r="I8" s="210"/>
      <c r="J8" s="210"/>
      <c r="K8" s="191"/>
      <c r="L8" s="191"/>
      <c r="M8" s="191"/>
      <c r="N8" s="191"/>
      <c r="O8" s="128"/>
      <c r="P8" s="160"/>
      <c r="Q8" s="189"/>
      <c r="R8" s="209"/>
    </row>
    <row r="9" spans="1:18" ht="15" thickBot="1" x14ac:dyDescent="0.35">
      <c r="A9" s="25" t="s">
        <v>232</v>
      </c>
      <c r="B9" s="27" t="s">
        <v>233</v>
      </c>
      <c r="C9" s="25" t="s">
        <v>173</v>
      </c>
      <c r="D9" s="28">
        <f>2321+105</f>
        <v>2426</v>
      </c>
      <c r="E9" s="97"/>
      <c r="F9" s="181" t="s">
        <v>14</v>
      </c>
      <c r="H9" s="207"/>
      <c r="I9" s="210"/>
      <c r="J9" s="210"/>
      <c r="K9" s="191"/>
      <c r="L9" s="191"/>
      <c r="M9" s="191"/>
      <c r="N9" s="191"/>
      <c r="O9" s="128"/>
      <c r="P9" s="160"/>
      <c r="Q9" s="189"/>
      <c r="R9" s="209"/>
    </row>
    <row r="10" spans="1:18" ht="21" thickBot="1" x14ac:dyDescent="0.35">
      <c r="A10" s="25" t="s">
        <v>234</v>
      </c>
      <c r="B10" s="27" t="s">
        <v>235</v>
      </c>
      <c r="C10" s="25" t="s">
        <v>173</v>
      </c>
      <c r="D10" s="25">
        <v>704</v>
      </c>
      <c r="E10" s="97"/>
      <c r="F10" s="181" t="s">
        <v>14</v>
      </c>
      <c r="H10" s="207"/>
      <c r="I10" s="210"/>
      <c r="J10" s="210"/>
      <c r="K10" s="191"/>
      <c r="L10" s="191"/>
      <c r="M10" s="191"/>
      <c r="N10" s="191"/>
      <c r="O10" s="128"/>
      <c r="P10" s="160"/>
      <c r="Q10" s="189"/>
      <c r="R10" s="209"/>
    </row>
    <row r="11" spans="1:18" ht="25.5" customHeight="1" thickBot="1" x14ac:dyDescent="0.35">
      <c r="A11" s="25" t="s">
        <v>236</v>
      </c>
      <c r="B11" s="27" t="s">
        <v>237</v>
      </c>
      <c r="C11" s="25" t="s">
        <v>173</v>
      </c>
      <c r="D11" s="25">
        <v>462</v>
      </c>
      <c r="E11" s="97"/>
      <c r="F11" s="181" t="s">
        <v>14</v>
      </c>
      <c r="H11" s="207"/>
      <c r="I11" s="210"/>
      <c r="J11" s="210"/>
      <c r="K11" s="191"/>
      <c r="L11" s="191"/>
      <c r="M11" s="191"/>
      <c r="N11" s="191"/>
      <c r="O11" s="128"/>
      <c r="P11" s="160"/>
      <c r="Q11" s="189"/>
      <c r="R11" s="209"/>
    </row>
    <row r="12" spans="1:18" ht="15" thickBot="1" x14ac:dyDescent="0.35">
      <c r="A12" s="25" t="s">
        <v>238</v>
      </c>
      <c r="B12" s="27" t="s">
        <v>239</v>
      </c>
      <c r="C12" s="25" t="s">
        <v>182</v>
      </c>
      <c r="D12" s="25">
        <v>4</v>
      </c>
      <c r="E12" s="97"/>
      <c r="F12" s="181" t="s">
        <v>14</v>
      </c>
      <c r="H12" s="207"/>
      <c r="I12" s="210"/>
      <c r="J12" s="210"/>
      <c r="K12" s="191"/>
      <c r="L12" s="191"/>
      <c r="M12" s="191"/>
      <c r="N12" s="191"/>
      <c r="O12" s="128"/>
      <c r="P12" s="160"/>
      <c r="Q12" s="189"/>
      <c r="R12" s="209"/>
    </row>
    <row r="13" spans="1:18" ht="15" thickBot="1" x14ac:dyDescent="0.35">
      <c r="A13" s="25" t="s">
        <v>240</v>
      </c>
      <c r="B13" s="27" t="s">
        <v>241</v>
      </c>
      <c r="C13" s="25" t="s">
        <v>182</v>
      </c>
      <c r="D13" s="25">
        <v>1</v>
      </c>
      <c r="E13" s="97"/>
      <c r="F13" s="181" t="s">
        <v>14</v>
      </c>
      <c r="H13" s="207"/>
      <c r="I13" s="210"/>
      <c r="J13" s="210"/>
      <c r="K13" s="191"/>
      <c r="L13" s="191"/>
      <c r="M13" s="191"/>
      <c r="N13" s="191"/>
      <c r="O13" s="128"/>
      <c r="P13" s="160"/>
      <c r="Q13" s="189"/>
      <c r="R13" s="209"/>
    </row>
    <row r="14" spans="1:18" ht="21" thickBot="1" x14ac:dyDescent="0.35">
      <c r="A14" s="25" t="s">
        <v>242</v>
      </c>
      <c r="B14" s="27" t="s">
        <v>243</v>
      </c>
      <c r="C14" s="25" t="s">
        <v>182</v>
      </c>
      <c r="D14" s="25">
        <v>4</v>
      </c>
      <c r="E14" s="97"/>
      <c r="F14" s="181" t="s">
        <v>14</v>
      </c>
      <c r="H14" s="207"/>
      <c r="I14" s="210"/>
      <c r="J14" s="210"/>
      <c r="K14" s="191"/>
      <c r="L14" s="191"/>
      <c r="M14" s="191"/>
      <c r="N14" s="191"/>
      <c r="O14" s="128"/>
      <c r="P14" s="160"/>
      <c r="Q14" s="189"/>
      <c r="R14" s="209"/>
    </row>
    <row r="15" spans="1:18" ht="21" thickBot="1" x14ac:dyDescent="0.35">
      <c r="A15" s="25" t="s">
        <v>244</v>
      </c>
      <c r="B15" s="27" t="s">
        <v>245</v>
      </c>
      <c r="C15" s="25" t="s">
        <v>182</v>
      </c>
      <c r="D15" s="25">
        <v>1</v>
      </c>
      <c r="E15" s="97"/>
      <c r="F15" s="181" t="s">
        <v>14</v>
      </c>
      <c r="H15" s="207"/>
      <c r="I15" s="210"/>
      <c r="J15" s="210"/>
      <c r="K15" s="191"/>
      <c r="L15" s="191"/>
      <c r="M15" s="191"/>
      <c r="N15" s="191"/>
      <c r="O15" s="128"/>
      <c r="P15" s="160"/>
      <c r="Q15" s="189"/>
      <c r="R15" s="209"/>
    </row>
    <row r="16" spans="1:18" ht="21" thickBot="1" x14ac:dyDescent="0.35">
      <c r="A16" s="25" t="s">
        <v>246</v>
      </c>
      <c r="B16" s="27" t="s">
        <v>247</v>
      </c>
      <c r="C16" s="25" t="s">
        <v>182</v>
      </c>
      <c r="D16" s="25">
        <v>1</v>
      </c>
      <c r="E16" s="97"/>
      <c r="F16" s="181" t="s">
        <v>14</v>
      </c>
      <c r="H16" s="207"/>
      <c r="I16" s="210"/>
      <c r="J16" s="210"/>
      <c r="K16" s="191"/>
      <c r="L16" s="191"/>
      <c r="M16" s="191"/>
      <c r="N16" s="191"/>
      <c r="O16" s="128"/>
      <c r="P16" s="160"/>
      <c r="Q16" s="189"/>
      <c r="R16" s="209"/>
    </row>
    <row r="17" spans="1:18" ht="21" thickBot="1" x14ac:dyDescent="0.35">
      <c r="A17" s="25" t="s">
        <v>248</v>
      </c>
      <c r="B17" s="27" t="s">
        <v>249</v>
      </c>
      <c r="C17" s="25" t="s">
        <v>182</v>
      </c>
      <c r="D17" s="25">
        <v>3</v>
      </c>
      <c r="E17" s="97"/>
      <c r="F17" s="181" t="s">
        <v>14</v>
      </c>
      <c r="H17" s="207"/>
      <c r="I17" s="210"/>
      <c r="J17" s="210"/>
      <c r="K17" s="191"/>
      <c r="L17" s="191"/>
      <c r="M17" s="191"/>
      <c r="N17" s="191"/>
      <c r="O17" s="128"/>
      <c r="P17" s="160"/>
      <c r="Q17" s="189"/>
      <c r="R17" s="209"/>
    </row>
    <row r="18" spans="1:18" ht="15.75" customHeight="1" thickBot="1" x14ac:dyDescent="0.35">
      <c r="A18" s="302" t="s">
        <v>250</v>
      </c>
      <c r="B18" s="302"/>
      <c r="C18" s="302"/>
      <c r="D18" s="302"/>
      <c r="E18" s="302"/>
      <c r="F18" s="213" t="s">
        <v>14</v>
      </c>
    </row>
    <row r="19" spans="1:18" x14ac:dyDescent="0.3">
      <c r="A19" s="12"/>
      <c r="B19" s="12"/>
      <c r="C19" s="12"/>
      <c r="D19" s="12"/>
      <c r="E19" s="12"/>
      <c r="F19" s="12"/>
    </row>
    <row r="20" spans="1:18" x14ac:dyDescent="0.3">
      <c r="H20" s="216"/>
    </row>
    <row r="21" spans="1:18" x14ac:dyDescent="0.3">
      <c r="B21" s="10"/>
      <c r="H21" s="216"/>
    </row>
    <row r="22" spans="1:18" x14ac:dyDescent="0.3">
      <c r="B22" s="10"/>
      <c r="H22" s="217"/>
    </row>
  </sheetData>
  <mergeCells count="6">
    <mergeCell ref="A5:F5"/>
    <mergeCell ref="A6:F6"/>
    <mergeCell ref="A18:E18"/>
    <mergeCell ref="A1:F1"/>
    <mergeCell ref="A2:F2"/>
    <mergeCell ref="A3:F3"/>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E24"/>
  <sheetViews>
    <sheetView view="pageBreakPreview" zoomScale="70" zoomScaleNormal="100" zoomScaleSheetLayoutView="70" workbookViewId="0">
      <selection activeCell="M17" sqref="M17"/>
    </sheetView>
  </sheetViews>
  <sheetFormatPr defaultRowHeight="14.4" x14ac:dyDescent="0.3"/>
  <cols>
    <col min="1" max="1" width="36.5546875" customWidth="1"/>
    <col min="2" max="2" width="65.44140625" customWidth="1"/>
    <col min="3" max="3" width="17.88671875" customWidth="1"/>
    <col min="5" max="5" width="13.109375" bestFit="1" customWidth="1"/>
  </cols>
  <sheetData>
    <row r="1" spans="1:5" ht="15.6" x14ac:dyDescent="0.3">
      <c r="A1" s="309" t="s">
        <v>1613</v>
      </c>
      <c r="B1" s="362"/>
      <c r="C1" s="310"/>
    </row>
    <row r="2" spans="1:5" ht="15.6" x14ac:dyDescent="0.3">
      <c r="A2" s="307" t="s">
        <v>1614</v>
      </c>
      <c r="B2" s="314"/>
      <c r="C2" s="308"/>
    </row>
    <row r="3" spans="1:5" ht="15" thickBot="1" x14ac:dyDescent="0.35">
      <c r="A3" s="363"/>
      <c r="B3" s="323"/>
      <c r="C3" s="364"/>
    </row>
    <row r="4" spans="1:5" ht="32.25" customHeight="1" thickBot="1" x14ac:dyDescent="0.35">
      <c r="A4" s="365" t="s">
        <v>1614</v>
      </c>
      <c r="B4" s="366"/>
      <c r="C4" s="367"/>
    </row>
    <row r="5" spans="1:5" ht="42" customHeight="1" thickBot="1" x14ac:dyDescent="0.35">
      <c r="A5" s="358" t="s">
        <v>1615</v>
      </c>
      <c r="B5" s="358"/>
      <c r="C5" s="23" t="s">
        <v>1616</v>
      </c>
    </row>
    <row r="6" spans="1:5" ht="42" customHeight="1" thickBot="1" x14ac:dyDescent="0.35">
      <c r="A6" s="358" t="s">
        <v>1617</v>
      </c>
      <c r="B6" s="358"/>
      <c r="C6" s="22" t="str">
        <f>'Bill Part 01 Summary'!B12</f>
        <v>€</v>
      </c>
    </row>
    <row r="7" spans="1:5" ht="42" customHeight="1" thickBot="1" x14ac:dyDescent="0.35">
      <c r="A7" s="358" t="s">
        <v>1618</v>
      </c>
      <c r="B7" s="358"/>
      <c r="C7" s="22" t="str">
        <f>'Bill Part 02 Summary'!B14</f>
        <v>€</v>
      </c>
    </row>
    <row r="8" spans="1:5" ht="42" customHeight="1" thickBot="1" x14ac:dyDescent="0.35">
      <c r="A8" s="358" t="s">
        <v>1619</v>
      </c>
      <c r="B8" s="358"/>
      <c r="C8" s="22" t="str" cm="1">
        <f t="array" ref="C8">'Bill Part 03 Summary'!B14:B14</f>
        <v>€</v>
      </c>
    </row>
    <row r="9" spans="1:5" ht="42" customHeight="1" thickBot="1" x14ac:dyDescent="0.35">
      <c r="A9" s="358" t="s">
        <v>1620</v>
      </c>
      <c r="B9" s="358"/>
      <c r="C9" s="22" t="str">
        <f>'Bill Part 04 Summary'!B14</f>
        <v>€</v>
      </c>
    </row>
    <row r="10" spans="1:5" ht="42" customHeight="1" thickBot="1" x14ac:dyDescent="0.35">
      <c r="A10" s="358" t="s">
        <v>1621</v>
      </c>
      <c r="B10" s="358"/>
      <c r="C10" s="22" t="str">
        <f>'Bill Part 05 Summary'!B14</f>
        <v>€</v>
      </c>
      <c r="E10" s="9"/>
    </row>
    <row r="11" spans="1:5" ht="42" customHeight="1" thickBot="1" x14ac:dyDescent="0.35">
      <c r="A11" s="358" t="s">
        <v>1622</v>
      </c>
      <c r="B11" s="358"/>
      <c r="C11" s="22" t="str">
        <f>'Bill Part 06 Summary'!B14</f>
        <v>€</v>
      </c>
      <c r="E11" s="9"/>
    </row>
    <row r="12" spans="1:5" ht="42" customHeight="1" thickBot="1" x14ac:dyDescent="0.35">
      <c r="A12" s="358" t="s">
        <v>1623</v>
      </c>
      <c r="B12" s="358"/>
      <c r="C12" s="22">
        <f>SUM(C6:C11)</f>
        <v>0</v>
      </c>
    </row>
    <row r="13" spans="1:5" ht="43.5" hidden="1" customHeight="1" thickBot="1" x14ac:dyDescent="0.35">
      <c r="A13" s="359" t="s">
        <v>1624</v>
      </c>
      <c r="B13" s="359"/>
      <c r="C13" s="22">
        <f>C12*0.135</f>
        <v>0</v>
      </c>
    </row>
    <row r="14" spans="1:5" ht="40.5" hidden="1" customHeight="1" thickBot="1" x14ac:dyDescent="0.35">
      <c r="A14" s="360" t="s">
        <v>1625</v>
      </c>
      <c r="B14" s="361"/>
      <c r="C14" s="22">
        <f>C13+C12</f>
        <v>0</v>
      </c>
    </row>
    <row r="15" spans="1:5" ht="40.5" customHeight="1" x14ac:dyDescent="0.3">
      <c r="A15" s="107"/>
      <c r="B15" s="108"/>
      <c r="C15" s="109"/>
    </row>
    <row r="16" spans="1:5" ht="24" customHeight="1" x14ac:dyDescent="0.3">
      <c r="A16" s="110" t="s">
        <v>1626</v>
      </c>
      <c r="B16" s="3"/>
      <c r="C16" s="111"/>
    </row>
    <row r="17" spans="1:3" ht="24" customHeight="1" x14ac:dyDescent="0.3">
      <c r="A17" s="110"/>
      <c r="B17" s="108"/>
      <c r="C17" s="111"/>
    </row>
    <row r="18" spans="1:3" ht="24" customHeight="1" x14ac:dyDescent="0.3">
      <c r="A18" s="110" t="s">
        <v>1627</v>
      </c>
      <c r="B18" s="3"/>
      <c r="C18" s="111"/>
    </row>
    <row r="19" spans="1:3" ht="24" customHeight="1" x14ac:dyDescent="0.3">
      <c r="A19" s="110"/>
      <c r="B19" s="4"/>
      <c r="C19" s="111"/>
    </row>
    <row r="20" spans="1:3" ht="24" customHeight="1" x14ac:dyDescent="0.3">
      <c r="A20" s="110"/>
      <c r="B20" s="4"/>
      <c r="C20" s="111"/>
    </row>
    <row r="21" spans="1:3" ht="24" customHeight="1" x14ac:dyDescent="0.3">
      <c r="A21" s="112"/>
      <c r="B21" s="5"/>
      <c r="C21" s="111"/>
    </row>
    <row r="22" spans="1:3" ht="35.25" customHeight="1" thickBot="1" x14ac:dyDescent="0.35">
      <c r="A22" s="356"/>
      <c r="B22" s="357"/>
      <c r="C22" s="104"/>
    </row>
    <row r="24" spans="1:3" x14ac:dyDescent="0.3">
      <c r="B24" s="2"/>
    </row>
  </sheetData>
  <mergeCells count="15">
    <mergeCell ref="A1:C1"/>
    <mergeCell ref="A2:C2"/>
    <mergeCell ref="A3:C3"/>
    <mergeCell ref="A4:C4"/>
    <mergeCell ref="A5:B5"/>
    <mergeCell ref="A22:B22"/>
    <mergeCell ref="A6:B6"/>
    <mergeCell ref="A7:B7"/>
    <mergeCell ref="A9:B9"/>
    <mergeCell ref="A10:B10"/>
    <mergeCell ref="A12:B12"/>
    <mergeCell ref="A13:B13"/>
    <mergeCell ref="A14:B14"/>
    <mergeCell ref="A11:B11"/>
    <mergeCell ref="A8:B8"/>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B19"/>
  <sheetViews>
    <sheetView view="pageBreakPreview" zoomScale="70" zoomScaleNormal="100"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138</v>
      </c>
      <c r="B1" s="310"/>
    </row>
    <row r="2" spans="1:2" ht="15.6" x14ac:dyDescent="0.3">
      <c r="A2" s="307" t="s">
        <v>139</v>
      </c>
      <c r="B2" s="308"/>
    </row>
    <row r="3" spans="1:2" ht="15.6" x14ac:dyDescent="0.3">
      <c r="A3" s="307" t="s">
        <v>251</v>
      </c>
      <c r="B3" s="308"/>
    </row>
    <row r="4" spans="1:2" ht="16.2" thickBot="1" x14ac:dyDescent="0.35">
      <c r="A4" s="305" t="s">
        <v>135</v>
      </c>
      <c r="B4" s="306"/>
    </row>
    <row r="5" spans="1:2" ht="15" customHeight="1" thickBot="1" x14ac:dyDescent="0.35">
      <c r="A5" s="311" t="s">
        <v>226</v>
      </c>
      <c r="B5" s="312"/>
    </row>
    <row r="6" spans="1:2" x14ac:dyDescent="0.3">
      <c r="A6" s="70"/>
      <c r="B6" s="70"/>
    </row>
    <row r="7" spans="1:2" x14ac:dyDescent="0.3">
      <c r="A7" s="54" t="s">
        <v>252</v>
      </c>
      <c r="B7" s="59" t="str">
        <f>'Series 300'!F18</f>
        <v>€</v>
      </c>
    </row>
    <row r="8" spans="1:2" x14ac:dyDescent="0.3">
      <c r="A8" s="68"/>
      <c r="B8" s="59"/>
    </row>
    <row r="9" spans="1:2" x14ac:dyDescent="0.3">
      <c r="A9" s="68"/>
      <c r="B9" s="67"/>
    </row>
    <row r="10" spans="1:2" x14ac:dyDescent="0.3">
      <c r="A10" s="68"/>
      <c r="B10" s="67"/>
    </row>
    <row r="11" spans="1:2" x14ac:dyDescent="0.3">
      <c r="A11" s="68"/>
      <c r="B11" s="67"/>
    </row>
    <row r="12" spans="1:2" x14ac:dyDescent="0.3">
      <c r="A12" s="68"/>
      <c r="B12" s="67"/>
    </row>
    <row r="13" spans="1:2" x14ac:dyDescent="0.3">
      <c r="A13" s="68"/>
      <c r="B13" s="67"/>
    </row>
    <row r="14" spans="1:2" x14ac:dyDescent="0.3">
      <c r="A14" s="68"/>
      <c r="B14" s="67"/>
    </row>
    <row r="15" spans="1:2" x14ac:dyDescent="0.3">
      <c r="A15" s="68"/>
      <c r="B15" s="67"/>
    </row>
    <row r="16" spans="1:2" x14ac:dyDescent="0.3">
      <c r="A16" s="68"/>
      <c r="B16" s="67"/>
    </row>
    <row r="17" spans="1:2" x14ac:dyDescent="0.3">
      <c r="A17" s="68"/>
      <c r="B17" s="67"/>
    </row>
    <row r="18" spans="1:2" ht="15" thickBot="1" x14ac:dyDescent="0.35">
      <c r="A18" s="73"/>
      <c r="B18" s="72"/>
    </row>
    <row r="19" spans="1:2" ht="29.25" customHeight="1" thickBot="1" x14ac:dyDescent="0.35">
      <c r="A19" s="69" t="s">
        <v>253</v>
      </c>
      <c r="B19" s="57" t="str">
        <f>'Series 300'!F18</f>
        <v>€</v>
      </c>
    </row>
  </sheetData>
  <mergeCells count="5">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0C9-B09C-4E2E-88AC-ED8420272F80}">
  <sheetPr>
    <tabColor theme="9"/>
  </sheetPr>
  <dimension ref="A1:R23"/>
  <sheetViews>
    <sheetView view="pageBreakPreview" zoomScale="70" zoomScaleNormal="100" zoomScaleSheetLayoutView="70" workbookViewId="0">
      <selection activeCell="M16" sqref="M16"/>
    </sheetView>
  </sheetViews>
  <sheetFormatPr defaultRowHeight="14.4" x14ac:dyDescent="0.3"/>
  <cols>
    <col min="1" max="1" width="12.5546875" customWidth="1"/>
    <col min="2" max="2" width="70.5546875" customWidth="1"/>
    <col min="6" max="6" width="10.5546875" customWidth="1"/>
    <col min="7" max="7" width="21.88671875" customWidth="1"/>
    <col min="11" max="11" width="9.6640625" style="12" bestFit="1" customWidth="1"/>
    <col min="12" max="13" width="12.109375" bestFit="1" customWidth="1"/>
    <col min="14" max="14" width="11.88671875" bestFit="1" customWidth="1"/>
    <col min="16" max="16" width="9.109375" style="12"/>
    <col min="18" max="18" width="32.88671875" customWidth="1"/>
  </cols>
  <sheetData>
    <row r="1" spans="1:18" ht="15.6" x14ac:dyDescent="0.3">
      <c r="A1" s="317" t="s">
        <v>138</v>
      </c>
      <c r="B1" s="317"/>
      <c r="C1" s="317"/>
      <c r="D1" s="317"/>
      <c r="E1" s="317"/>
      <c r="F1" s="317"/>
    </row>
    <row r="2" spans="1:18" ht="15.6" x14ac:dyDescent="0.3">
      <c r="A2" s="317" t="s">
        <v>224</v>
      </c>
      <c r="B2" s="317"/>
      <c r="C2" s="317"/>
      <c r="D2" s="317"/>
      <c r="E2" s="317"/>
      <c r="F2" s="317"/>
    </row>
    <row r="3" spans="1:18" ht="16.2" thickBot="1" x14ac:dyDescent="0.35">
      <c r="A3" s="318" t="s">
        <v>254</v>
      </c>
      <c r="B3" s="318"/>
      <c r="C3" s="318"/>
      <c r="D3" s="318"/>
      <c r="E3" s="318"/>
      <c r="F3" s="318"/>
    </row>
    <row r="4" spans="1:18" ht="15" thickBot="1" x14ac:dyDescent="0.35">
      <c r="A4" s="21" t="s">
        <v>3</v>
      </c>
      <c r="B4" s="21" t="s">
        <v>4</v>
      </c>
      <c r="C4" s="142" t="s">
        <v>5</v>
      </c>
      <c r="D4" s="21" t="s">
        <v>6</v>
      </c>
      <c r="E4" s="142" t="s">
        <v>7</v>
      </c>
      <c r="F4" s="212" t="s">
        <v>8</v>
      </c>
    </row>
    <row r="5" spans="1:18" ht="15" thickBot="1" x14ac:dyDescent="0.35">
      <c r="A5" s="301" t="s">
        <v>255</v>
      </c>
      <c r="B5" s="301"/>
      <c r="C5" s="301"/>
      <c r="D5" s="301"/>
      <c r="E5" s="301"/>
      <c r="F5" s="301"/>
    </row>
    <row r="6" spans="1:18" ht="15" thickBot="1" x14ac:dyDescent="0.35">
      <c r="A6" s="301" t="s">
        <v>256</v>
      </c>
      <c r="B6" s="301"/>
      <c r="C6" s="301"/>
      <c r="D6" s="301"/>
      <c r="E6" s="301"/>
      <c r="F6" s="301"/>
      <c r="H6" s="187"/>
      <c r="I6" s="188"/>
      <c r="J6" s="188"/>
      <c r="K6" s="188"/>
      <c r="L6" s="188"/>
      <c r="M6" s="188"/>
      <c r="N6" s="188"/>
      <c r="O6" s="188"/>
      <c r="P6" s="188"/>
      <c r="Q6" s="187"/>
      <c r="R6" s="187"/>
    </row>
    <row r="7" spans="1:18" ht="35.25" customHeight="1" thickBot="1" x14ac:dyDescent="0.35">
      <c r="A7" s="25" t="s">
        <v>257</v>
      </c>
      <c r="B7" s="27" t="s">
        <v>258</v>
      </c>
      <c r="C7" s="25" t="s">
        <v>173</v>
      </c>
      <c r="D7" s="25">
        <v>642</v>
      </c>
      <c r="E7" s="97"/>
      <c r="F7" s="181" t="s">
        <v>14</v>
      </c>
      <c r="H7" s="218"/>
      <c r="I7" s="210"/>
      <c r="J7" s="210"/>
      <c r="K7" s="191"/>
      <c r="L7" s="191"/>
      <c r="M7" s="191"/>
      <c r="N7" s="191"/>
      <c r="O7" s="128"/>
      <c r="P7" s="160"/>
      <c r="Q7" s="189"/>
    </row>
    <row r="8" spans="1:18" ht="35.25" customHeight="1" thickBot="1" x14ac:dyDescent="0.35">
      <c r="A8" s="25" t="s">
        <v>259</v>
      </c>
      <c r="B8" s="27" t="s">
        <v>260</v>
      </c>
      <c r="C8" s="25" t="s">
        <v>173</v>
      </c>
      <c r="D8" s="25">
        <v>6</v>
      </c>
      <c r="E8" s="97"/>
      <c r="F8" s="181" t="s">
        <v>14</v>
      </c>
      <c r="H8" s="218"/>
      <c r="I8" s="210"/>
      <c r="J8" s="210"/>
      <c r="K8" s="191"/>
      <c r="L8" s="191"/>
      <c r="M8" s="191"/>
      <c r="N8" s="191"/>
      <c r="O8" s="128"/>
      <c r="P8" s="160"/>
      <c r="Q8" s="189"/>
    </row>
    <row r="9" spans="1:18" ht="35.25" customHeight="1" thickBot="1" x14ac:dyDescent="0.35">
      <c r="A9" s="25" t="s">
        <v>261</v>
      </c>
      <c r="B9" s="27" t="s">
        <v>262</v>
      </c>
      <c r="C9" s="25" t="s">
        <v>173</v>
      </c>
      <c r="D9" s="25">
        <v>119</v>
      </c>
      <c r="E9" s="97"/>
      <c r="F9" s="181" t="s">
        <v>14</v>
      </c>
      <c r="H9" s="219"/>
      <c r="I9" s="220"/>
      <c r="J9" s="220"/>
      <c r="K9" s="191"/>
      <c r="L9" s="191"/>
      <c r="M9" s="191"/>
      <c r="N9" s="191"/>
      <c r="O9" s="128"/>
      <c r="P9" s="160"/>
      <c r="Q9" s="189"/>
      <c r="R9" s="221"/>
    </row>
    <row r="10" spans="1:18" ht="15" thickBot="1" x14ac:dyDescent="0.35">
      <c r="A10" s="301" t="s">
        <v>263</v>
      </c>
      <c r="B10" s="301"/>
      <c r="C10" s="301"/>
      <c r="D10" s="301"/>
      <c r="E10" s="301"/>
      <c r="F10" s="301"/>
      <c r="H10" s="298"/>
      <c r="I10" s="298"/>
      <c r="J10" s="298"/>
      <c r="K10" s="298"/>
      <c r="L10" s="298"/>
      <c r="M10" s="298"/>
      <c r="N10" s="298"/>
      <c r="O10" s="298"/>
      <c r="P10" s="298"/>
      <c r="Q10" s="298"/>
      <c r="R10" s="298"/>
    </row>
    <row r="11" spans="1:18" ht="35.25" customHeight="1" thickBot="1" x14ac:dyDescent="0.35">
      <c r="A11" s="25" t="s">
        <v>264</v>
      </c>
      <c r="B11" s="27" t="s">
        <v>265</v>
      </c>
      <c r="C11" s="25" t="s">
        <v>266</v>
      </c>
      <c r="D11" s="25">
        <v>4</v>
      </c>
      <c r="E11" s="97"/>
      <c r="F11" s="181" t="s">
        <v>14</v>
      </c>
      <c r="H11" s="207"/>
      <c r="I11" s="210"/>
      <c r="J11" s="210"/>
      <c r="K11" s="191"/>
      <c r="L11" s="191"/>
      <c r="M11" s="191"/>
      <c r="N11" s="191"/>
      <c r="O11" s="128"/>
      <c r="P11" s="160"/>
      <c r="Q11" s="189"/>
    </row>
    <row r="12" spans="1:18" ht="35.25" customHeight="1" thickBot="1" x14ac:dyDescent="0.35">
      <c r="A12" s="25" t="s">
        <v>267</v>
      </c>
      <c r="B12" s="27" t="s">
        <v>268</v>
      </c>
      <c r="C12" s="25" t="s">
        <v>266</v>
      </c>
      <c r="D12" s="25">
        <v>4</v>
      </c>
      <c r="E12" s="97"/>
      <c r="F12" s="181" t="s">
        <v>14</v>
      </c>
      <c r="H12" s="207"/>
      <c r="I12" s="210"/>
      <c r="J12" s="210"/>
      <c r="K12" s="191"/>
      <c r="L12" s="191"/>
      <c r="M12" s="191"/>
      <c r="N12" s="191"/>
      <c r="O12" s="128"/>
      <c r="P12" s="160"/>
      <c r="Q12" s="189"/>
    </row>
    <row r="13" spans="1:18" ht="41.4" thickBot="1" x14ac:dyDescent="0.35">
      <c r="A13" s="25" t="s">
        <v>269</v>
      </c>
      <c r="B13" s="27" t="s">
        <v>270</v>
      </c>
      <c r="C13" s="25" t="s">
        <v>266</v>
      </c>
      <c r="D13" s="25">
        <v>4</v>
      </c>
      <c r="E13" s="97"/>
      <c r="F13" s="181" t="s">
        <v>14</v>
      </c>
      <c r="H13" s="207"/>
      <c r="I13" s="210"/>
      <c r="J13" s="210"/>
      <c r="K13" s="191"/>
      <c r="L13" s="191"/>
      <c r="M13" s="191"/>
      <c r="N13" s="191"/>
      <c r="O13" s="128"/>
      <c r="P13" s="160"/>
      <c r="Q13" s="189"/>
    </row>
    <row r="14" spans="1:18" ht="15" thickBot="1" x14ac:dyDescent="0.35">
      <c r="A14" s="301" t="s">
        <v>271</v>
      </c>
      <c r="B14" s="301"/>
      <c r="C14" s="301"/>
      <c r="D14" s="301"/>
      <c r="E14" s="301"/>
      <c r="F14" s="301"/>
      <c r="H14" s="298"/>
      <c r="I14" s="298"/>
      <c r="J14" s="298"/>
      <c r="K14" s="298"/>
      <c r="L14" s="298"/>
      <c r="M14" s="298"/>
      <c r="N14" s="298"/>
      <c r="O14" s="298"/>
      <c r="P14" s="298"/>
      <c r="Q14" s="298"/>
      <c r="R14" s="298"/>
    </row>
    <row r="15" spans="1:18" ht="35.25" customHeight="1" thickBot="1" x14ac:dyDescent="0.35">
      <c r="A15" s="25" t="s">
        <v>272</v>
      </c>
      <c r="B15" s="27" t="s">
        <v>273</v>
      </c>
      <c r="C15" s="25" t="s">
        <v>266</v>
      </c>
      <c r="D15" s="25">
        <v>3</v>
      </c>
      <c r="E15" s="97"/>
      <c r="F15" s="181" t="s">
        <v>14</v>
      </c>
      <c r="H15" s="207"/>
      <c r="I15" s="222"/>
      <c r="J15" s="222"/>
      <c r="K15" s="191"/>
      <c r="L15" s="191"/>
      <c r="M15" s="191"/>
      <c r="N15" s="191"/>
      <c r="O15" s="128"/>
      <c r="P15" s="160"/>
      <c r="Q15" s="189"/>
      <c r="R15" s="221"/>
    </row>
    <row r="16" spans="1:18" ht="35.25" customHeight="1" thickBot="1" x14ac:dyDescent="0.35">
      <c r="A16" s="25" t="s">
        <v>274</v>
      </c>
      <c r="B16" s="27" t="s">
        <v>275</v>
      </c>
      <c r="C16" s="25" t="s">
        <v>266</v>
      </c>
      <c r="D16" s="25">
        <v>1</v>
      </c>
      <c r="E16" s="97"/>
      <c r="F16" s="181" t="s">
        <v>14</v>
      </c>
      <c r="H16" s="207"/>
      <c r="I16" s="222"/>
      <c r="J16" s="222"/>
      <c r="K16" s="191"/>
      <c r="L16" s="191"/>
      <c r="M16" s="191"/>
      <c r="N16" s="191"/>
      <c r="O16" s="128"/>
      <c r="P16" s="160"/>
      <c r="Q16" s="189"/>
      <c r="R16" s="221"/>
    </row>
    <row r="17" spans="1:18" ht="35.25" customHeight="1" thickBot="1" x14ac:dyDescent="0.35">
      <c r="A17" s="25" t="s">
        <v>276</v>
      </c>
      <c r="B17" s="27" t="s">
        <v>277</v>
      </c>
      <c r="C17" s="25" t="s">
        <v>266</v>
      </c>
      <c r="D17" s="25">
        <v>2</v>
      </c>
      <c r="E17" s="97"/>
      <c r="F17" s="181" t="s">
        <v>14</v>
      </c>
      <c r="H17" s="207"/>
      <c r="I17" s="222"/>
      <c r="J17" s="222"/>
      <c r="K17" s="191"/>
      <c r="L17" s="191"/>
      <c r="M17" s="191"/>
      <c r="N17" s="191"/>
      <c r="O17" s="128"/>
      <c r="P17" s="160"/>
      <c r="Q17" s="189"/>
      <c r="R17" s="221"/>
    </row>
    <row r="18" spans="1:18" ht="15" thickBot="1" x14ac:dyDescent="0.35">
      <c r="A18" s="302" t="s">
        <v>278</v>
      </c>
      <c r="B18" s="302"/>
      <c r="C18" s="302"/>
      <c r="D18" s="302"/>
      <c r="E18" s="302"/>
      <c r="F18" s="213" t="s">
        <v>14</v>
      </c>
      <c r="H18" s="298"/>
      <c r="I18" s="298"/>
      <c r="J18" s="298"/>
      <c r="K18" s="298"/>
      <c r="L18" s="298"/>
      <c r="M18" s="298"/>
      <c r="N18" s="298"/>
      <c r="O18" s="298"/>
      <c r="P18" s="298"/>
      <c r="Q18" s="298"/>
      <c r="R18" s="298"/>
    </row>
    <row r="19" spans="1:18" x14ac:dyDescent="0.3">
      <c r="A19" s="12"/>
      <c r="B19" s="12"/>
      <c r="C19" s="12"/>
      <c r="D19" s="12"/>
      <c r="E19" s="12"/>
      <c r="F19" s="12"/>
    </row>
    <row r="21" spans="1:18" x14ac:dyDescent="0.3">
      <c r="B21" s="10"/>
    </row>
    <row r="22" spans="1:18" x14ac:dyDescent="0.3">
      <c r="B22" s="10"/>
    </row>
    <row r="23" spans="1:18" x14ac:dyDescent="0.3">
      <c r="B23" s="14"/>
    </row>
  </sheetData>
  <mergeCells count="11">
    <mergeCell ref="H10:R10"/>
    <mergeCell ref="H14:R14"/>
    <mergeCell ref="H18:R18"/>
    <mergeCell ref="A18:E18"/>
    <mergeCell ref="A1:F1"/>
    <mergeCell ref="A2:F2"/>
    <mergeCell ref="A3:F3"/>
    <mergeCell ref="A5:F5"/>
    <mergeCell ref="A6:F6"/>
    <mergeCell ref="A10:F10"/>
    <mergeCell ref="A14:F14"/>
  </mergeCells>
  <phoneticPr fontId="19" type="noConversion"/>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4DD2-D429-4B90-9E89-2036F98D9606}">
  <sheetPr>
    <tabColor theme="9"/>
  </sheetPr>
  <dimension ref="A1:B19"/>
  <sheetViews>
    <sheetView view="pageBreakPreview" zoomScale="70" zoomScaleNormal="175" zoomScaleSheetLayoutView="70" workbookViewId="0">
      <selection activeCell="M17" sqref="M17"/>
    </sheetView>
  </sheetViews>
  <sheetFormatPr defaultRowHeight="14.4" x14ac:dyDescent="0.3"/>
  <cols>
    <col min="1" max="1" width="101.5546875" customWidth="1"/>
    <col min="2" max="2" width="17.88671875" customWidth="1"/>
  </cols>
  <sheetData>
    <row r="1" spans="1:2" ht="15.6" x14ac:dyDescent="0.3">
      <c r="A1" s="309" t="s">
        <v>138</v>
      </c>
      <c r="B1" s="310"/>
    </row>
    <row r="2" spans="1:2" ht="15.6" x14ac:dyDescent="0.3">
      <c r="A2" s="307" t="s">
        <v>139</v>
      </c>
      <c r="B2" s="308"/>
    </row>
    <row r="3" spans="1:2" ht="15.6" x14ac:dyDescent="0.3">
      <c r="A3" s="307" t="s">
        <v>279</v>
      </c>
      <c r="B3" s="308"/>
    </row>
    <row r="4" spans="1:2" ht="16.2" thickBot="1" x14ac:dyDescent="0.35">
      <c r="A4" s="305" t="s">
        <v>135</v>
      </c>
      <c r="B4" s="306"/>
    </row>
    <row r="5" spans="1:2" ht="15" customHeight="1" thickBot="1" x14ac:dyDescent="0.35">
      <c r="A5" s="311" t="s">
        <v>255</v>
      </c>
      <c r="B5" s="312"/>
    </row>
    <row r="6" spans="1:2" x14ac:dyDescent="0.3">
      <c r="A6" s="70"/>
      <c r="B6" s="70"/>
    </row>
    <row r="7" spans="1:2" x14ac:dyDescent="0.3">
      <c r="A7" s="54" t="s">
        <v>280</v>
      </c>
      <c r="B7" s="59" t="str">
        <f>'Series 400'!F18</f>
        <v>€</v>
      </c>
    </row>
    <row r="8" spans="1:2" x14ac:dyDescent="0.3">
      <c r="A8" s="68"/>
      <c r="B8" s="59"/>
    </row>
    <row r="9" spans="1:2" x14ac:dyDescent="0.3">
      <c r="A9" s="68"/>
      <c r="B9" s="67"/>
    </row>
    <row r="10" spans="1:2" x14ac:dyDescent="0.3">
      <c r="A10" s="68"/>
      <c r="B10" s="67"/>
    </row>
    <row r="11" spans="1:2" x14ac:dyDescent="0.3">
      <c r="A11" s="68"/>
      <c r="B11" s="67"/>
    </row>
    <row r="12" spans="1:2" x14ac:dyDescent="0.3">
      <c r="A12" s="68"/>
      <c r="B12" s="67"/>
    </row>
    <row r="13" spans="1:2" x14ac:dyDescent="0.3">
      <c r="A13" s="68"/>
      <c r="B13" s="67"/>
    </row>
    <row r="14" spans="1:2" x14ac:dyDescent="0.3">
      <c r="A14" s="68"/>
      <c r="B14" s="67"/>
    </row>
    <row r="15" spans="1:2" x14ac:dyDescent="0.3">
      <c r="A15" s="68"/>
      <c r="B15" s="67"/>
    </row>
    <row r="16" spans="1:2" x14ac:dyDescent="0.3">
      <c r="A16" s="68"/>
      <c r="B16" s="67"/>
    </row>
    <row r="17" spans="1:2" x14ac:dyDescent="0.3">
      <c r="A17" s="68"/>
      <c r="B17" s="67"/>
    </row>
    <row r="18" spans="1:2" ht="15" thickBot="1" x14ac:dyDescent="0.35">
      <c r="A18" s="73"/>
      <c r="B18" s="72"/>
    </row>
    <row r="19" spans="1:2" ht="29.25" customHeight="1" thickBot="1" x14ac:dyDescent="0.35">
      <c r="A19" s="69" t="s">
        <v>281</v>
      </c>
      <c r="B19" s="57" t="str">
        <f>'Series 400'!F18</f>
        <v>€</v>
      </c>
    </row>
  </sheetData>
  <mergeCells count="5">
    <mergeCell ref="A5:B5"/>
    <mergeCell ref="A4:B4"/>
    <mergeCell ref="A3:B3"/>
    <mergeCell ref="A2:B2"/>
    <mergeCell ref="A1:B1"/>
  </mergeCells>
  <pageMargins left="0.70866141732283472" right="0.70866141732283472" top="0.74803149606299213" bottom="0.74803149606299213" header="0.31496062992125984" footer="0.31496062992125984"/>
  <pageSetup paperSize="9" scale="71"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S102"/>
  <sheetViews>
    <sheetView view="pageBreakPreview" zoomScale="70" zoomScaleNormal="100" zoomScaleSheetLayoutView="70" workbookViewId="0">
      <selection activeCell="K92" sqref="K92"/>
    </sheetView>
  </sheetViews>
  <sheetFormatPr defaultColWidth="9.33203125" defaultRowHeight="14.4" x14ac:dyDescent="0.3"/>
  <cols>
    <col min="1" max="1" width="12.88671875" style="12" customWidth="1"/>
    <col min="2" max="2" width="72.6640625" style="12" customWidth="1"/>
    <col min="3" max="3" width="9.44140625" style="13" customWidth="1"/>
    <col min="4" max="4" width="9.33203125" style="12" customWidth="1"/>
    <col min="5" max="5" width="9.44140625" style="12" customWidth="1"/>
    <col min="6" max="6" width="11.33203125" style="12" bestFit="1" customWidth="1"/>
    <col min="7" max="7" width="10.33203125" style="223" bestFit="1" customWidth="1"/>
    <col min="8" max="8" width="10.33203125" style="223" customWidth="1"/>
    <col min="9" max="9" width="6" style="12" bestFit="1" customWidth="1"/>
    <col min="10" max="11" width="9" style="12" bestFit="1" customWidth="1"/>
    <col min="12" max="12" width="9.88671875" style="12" bestFit="1" customWidth="1"/>
    <col min="13" max="14" width="11.6640625" style="12" bestFit="1" customWidth="1"/>
    <col min="15" max="15" width="11.5546875" style="12" bestFit="1" customWidth="1"/>
    <col min="16" max="16" width="8.33203125" style="12" bestFit="1" customWidth="1"/>
    <col min="17" max="17" width="10.33203125" style="12" bestFit="1" customWidth="1"/>
    <col min="18" max="18" width="6.6640625" style="12" bestFit="1" customWidth="1"/>
    <col min="19" max="19" width="26.5546875" style="12" customWidth="1"/>
    <col min="20" max="16384" width="9.33203125" style="12"/>
  </cols>
  <sheetData>
    <row r="1" spans="1:19" ht="15.6" x14ac:dyDescent="0.3">
      <c r="A1" s="317" t="s">
        <v>138</v>
      </c>
      <c r="B1" s="317"/>
      <c r="C1" s="317"/>
      <c r="D1" s="317"/>
      <c r="E1" s="317"/>
      <c r="F1" s="317"/>
    </row>
    <row r="2" spans="1:19" ht="15.6" x14ac:dyDescent="0.3">
      <c r="A2" s="317" t="s">
        <v>139</v>
      </c>
      <c r="B2" s="317"/>
      <c r="C2" s="317"/>
      <c r="D2" s="317"/>
      <c r="E2" s="317"/>
      <c r="F2" s="317"/>
    </row>
    <row r="3" spans="1:19" ht="16.2" thickBot="1" x14ac:dyDescent="0.35">
      <c r="A3" s="317" t="s">
        <v>282</v>
      </c>
      <c r="B3" s="317"/>
      <c r="C3" s="317"/>
      <c r="D3" s="317"/>
      <c r="E3" s="317"/>
      <c r="F3" s="317"/>
    </row>
    <row r="4" spans="1:19" ht="15" thickBot="1" x14ac:dyDescent="0.35">
      <c r="A4" s="21" t="s">
        <v>3</v>
      </c>
      <c r="B4" s="21" t="s">
        <v>4</v>
      </c>
      <c r="C4" s="142" t="s">
        <v>5</v>
      </c>
      <c r="D4" s="142" t="s">
        <v>6</v>
      </c>
      <c r="E4" s="142" t="s">
        <v>7</v>
      </c>
      <c r="F4" s="180" t="s">
        <v>8</v>
      </c>
    </row>
    <row r="5" spans="1:19" ht="15" thickBot="1" x14ac:dyDescent="0.35">
      <c r="A5" s="301" t="s">
        <v>283</v>
      </c>
      <c r="B5" s="301"/>
      <c r="C5" s="301"/>
      <c r="D5" s="301"/>
      <c r="E5" s="301"/>
      <c r="F5" s="301"/>
    </row>
    <row r="6" spans="1:19" ht="15" thickBot="1" x14ac:dyDescent="0.35">
      <c r="A6" s="300" t="s">
        <v>284</v>
      </c>
      <c r="B6" s="300"/>
      <c r="C6" s="300"/>
      <c r="D6" s="300"/>
      <c r="E6" s="300"/>
      <c r="F6" s="300"/>
      <c r="I6" s="189"/>
      <c r="J6" s="189"/>
      <c r="K6" s="189"/>
      <c r="L6" s="194"/>
      <c r="M6" s="194"/>
      <c r="N6" s="194"/>
      <c r="O6" s="194"/>
      <c r="P6" s="194"/>
      <c r="Q6" s="194"/>
      <c r="R6" s="189"/>
      <c r="S6" s="189"/>
    </row>
    <row r="7" spans="1:19" ht="15" thickBot="1" x14ac:dyDescent="0.35">
      <c r="A7" s="176">
        <v>1</v>
      </c>
      <c r="B7" s="46" t="s">
        <v>285</v>
      </c>
      <c r="C7" s="28" t="s">
        <v>286</v>
      </c>
      <c r="D7" s="171">
        <v>7114</v>
      </c>
      <c r="E7" s="170"/>
      <c r="F7" s="205" t="s">
        <v>14</v>
      </c>
      <c r="I7" s="218"/>
      <c r="J7" s="210"/>
      <c r="K7" s="210"/>
      <c r="L7" s="191"/>
      <c r="M7" s="191"/>
      <c r="N7" s="191"/>
      <c r="O7" s="191"/>
      <c r="P7" s="128"/>
      <c r="Q7" s="160"/>
      <c r="R7" s="189"/>
    </row>
    <row r="8" spans="1:19" ht="21" thickBot="1" x14ac:dyDescent="0.35">
      <c r="A8" s="176">
        <v>2</v>
      </c>
      <c r="B8" s="46" t="s">
        <v>287</v>
      </c>
      <c r="C8" s="28" t="s">
        <v>286</v>
      </c>
      <c r="D8" s="171">
        <v>2500</v>
      </c>
      <c r="E8" s="170"/>
      <c r="F8" s="205" t="s">
        <v>14</v>
      </c>
      <c r="I8" s="218"/>
      <c r="J8" s="210"/>
      <c r="K8" s="210"/>
      <c r="L8" s="191"/>
      <c r="M8" s="191"/>
      <c r="N8" s="191"/>
      <c r="O8" s="191"/>
      <c r="P8" s="128"/>
      <c r="Q8" s="160"/>
      <c r="R8" s="189"/>
    </row>
    <row r="9" spans="1:19" ht="21" thickBot="1" x14ac:dyDescent="0.35">
      <c r="A9" s="176">
        <v>3</v>
      </c>
      <c r="B9" s="46" t="s">
        <v>288</v>
      </c>
      <c r="C9" s="28" t="s">
        <v>286</v>
      </c>
      <c r="D9" s="171">
        <v>5100</v>
      </c>
      <c r="E9" s="170"/>
      <c r="F9" s="205" t="s">
        <v>14</v>
      </c>
      <c r="I9" s="218"/>
      <c r="J9" s="210"/>
      <c r="K9" s="210"/>
      <c r="L9" s="191"/>
      <c r="M9" s="191"/>
      <c r="N9" s="191"/>
      <c r="O9" s="191"/>
      <c r="P9" s="128"/>
      <c r="Q9" s="160"/>
      <c r="R9" s="189"/>
    </row>
    <row r="10" spans="1:19" ht="21" thickBot="1" x14ac:dyDescent="0.35">
      <c r="A10" s="176">
        <v>4</v>
      </c>
      <c r="B10" s="46" t="s">
        <v>289</v>
      </c>
      <c r="C10" s="28" t="s">
        <v>286</v>
      </c>
      <c r="D10" s="171">
        <v>1700</v>
      </c>
      <c r="E10" s="170"/>
      <c r="F10" s="205" t="s">
        <v>14</v>
      </c>
      <c r="I10" s="218"/>
      <c r="J10" s="210"/>
      <c r="K10" s="210"/>
      <c r="L10" s="191"/>
      <c r="M10" s="191"/>
      <c r="N10" s="191"/>
      <c r="O10" s="191"/>
      <c r="P10" s="128"/>
      <c r="Q10" s="160"/>
      <c r="R10" s="189"/>
    </row>
    <row r="11" spans="1:19" ht="15" thickBot="1" x14ac:dyDescent="0.35">
      <c r="A11" s="176">
        <v>5</v>
      </c>
      <c r="B11" s="46" t="s">
        <v>290</v>
      </c>
      <c r="C11" s="28" t="s">
        <v>286</v>
      </c>
      <c r="D11" s="171">
        <v>37580</v>
      </c>
      <c r="E11" s="170"/>
      <c r="F11" s="205" t="s">
        <v>14</v>
      </c>
      <c r="I11" s="218"/>
      <c r="J11" s="210"/>
      <c r="K11" s="210"/>
      <c r="L11" s="191"/>
      <c r="M11" s="191"/>
      <c r="N11" s="191"/>
      <c r="O11" s="191"/>
      <c r="P11" s="128"/>
      <c r="Q11" s="160"/>
      <c r="R11" s="189"/>
    </row>
    <row r="12" spans="1:19" ht="15" thickBot="1" x14ac:dyDescent="0.35">
      <c r="A12" s="176">
        <v>6</v>
      </c>
      <c r="B12" s="46" t="s">
        <v>291</v>
      </c>
      <c r="C12" s="28" t="s">
        <v>286</v>
      </c>
      <c r="D12" s="171">
        <v>10314</v>
      </c>
      <c r="E12" s="170"/>
      <c r="F12" s="205" t="s">
        <v>14</v>
      </c>
      <c r="I12" s="207"/>
      <c r="J12" s="210"/>
      <c r="K12" s="210"/>
      <c r="L12" s="191"/>
      <c r="M12" s="191"/>
      <c r="N12" s="191"/>
      <c r="O12" s="191"/>
      <c r="P12" s="128"/>
      <c r="Q12" s="160"/>
      <c r="R12" s="189"/>
    </row>
    <row r="13" spans="1:19" ht="15" thickBot="1" x14ac:dyDescent="0.35">
      <c r="A13" s="176">
        <v>7</v>
      </c>
      <c r="B13" s="46" t="s">
        <v>292</v>
      </c>
      <c r="C13" s="28" t="s">
        <v>286</v>
      </c>
      <c r="D13" s="171">
        <v>1924</v>
      </c>
      <c r="E13" s="170"/>
      <c r="F13" s="205" t="s">
        <v>14</v>
      </c>
      <c r="I13" s="207"/>
      <c r="J13" s="210"/>
      <c r="K13" s="210"/>
      <c r="L13" s="191"/>
      <c r="M13" s="191"/>
      <c r="N13" s="191"/>
      <c r="O13" s="191"/>
      <c r="P13" s="128"/>
      <c r="Q13" s="160"/>
      <c r="R13" s="189"/>
    </row>
    <row r="14" spans="1:19" ht="21" thickBot="1" x14ac:dyDescent="0.35">
      <c r="A14" s="176">
        <v>8</v>
      </c>
      <c r="B14" s="46" t="s">
        <v>293</v>
      </c>
      <c r="C14" s="28" t="s">
        <v>286</v>
      </c>
      <c r="D14" s="171">
        <v>450</v>
      </c>
      <c r="E14" s="170"/>
      <c r="F14" s="205" t="s">
        <v>14</v>
      </c>
      <c r="I14" s="218"/>
      <c r="J14" s="210"/>
      <c r="K14" s="210"/>
      <c r="L14" s="191"/>
      <c r="M14" s="191"/>
      <c r="N14" s="191"/>
      <c r="O14" s="191"/>
      <c r="P14" s="128"/>
      <c r="Q14" s="160"/>
      <c r="R14" s="189"/>
    </row>
    <row r="15" spans="1:19" ht="21" thickBot="1" x14ac:dyDescent="0.35">
      <c r="A15" s="176">
        <v>9</v>
      </c>
      <c r="B15" s="46" t="s">
        <v>294</v>
      </c>
      <c r="C15" s="28" t="s">
        <v>286</v>
      </c>
      <c r="D15" s="171">
        <v>450</v>
      </c>
      <c r="E15" s="170"/>
      <c r="F15" s="205" t="s">
        <v>14</v>
      </c>
      <c r="I15" s="218"/>
      <c r="J15" s="210"/>
      <c r="K15" s="210"/>
      <c r="L15" s="191"/>
      <c r="M15" s="191"/>
      <c r="N15" s="191"/>
      <c r="O15" s="191"/>
      <c r="P15" s="128"/>
      <c r="Q15" s="160"/>
      <c r="R15" s="189"/>
    </row>
    <row r="16" spans="1:19" ht="15" thickBot="1" x14ac:dyDescent="0.35">
      <c r="A16" s="316" t="s">
        <v>295</v>
      </c>
      <c r="B16" s="316"/>
      <c r="C16" s="316"/>
      <c r="D16" s="316"/>
      <c r="E16" s="316"/>
      <c r="F16" s="316"/>
      <c r="I16" s="298"/>
      <c r="J16" s="298"/>
      <c r="K16" s="298"/>
      <c r="L16" s="298"/>
      <c r="M16" s="298"/>
      <c r="N16" s="298"/>
      <c r="O16" s="298"/>
      <c r="P16" s="298"/>
      <c r="Q16" s="298"/>
      <c r="R16" s="298"/>
    </row>
    <row r="17" spans="1:18" ht="15" thickBot="1" x14ac:dyDescent="0.35">
      <c r="A17" s="176">
        <f>A15+1</f>
        <v>10</v>
      </c>
      <c r="B17" s="46" t="s">
        <v>296</v>
      </c>
      <c r="C17" s="28" t="s">
        <v>286</v>
      </c>
      <c r="D17" s="171">
        <f>(D18+D19+D20+D21)*0.06</f>
        <v>10.33689320625</v>
      </c>
      <c r="E17" s="170"/>
      <c r="F17" s="205" t="s">
        <v>14</v>
      </c>
      <c r="I17" s="207"/>
      <c r="J17" s="210"/>
      <c r="K17" s="210"/>
      <c r="L17" s="191"/>
      <c r="M17" s="191"/>
      <c r="N17" s="191"/>
      <c r="O17" s="191"/>
      <c r="P17" s="128"/>
      <c r="Q17" s="160"/>
      <c r="R17" s="189"/>
    </row>
    <row r="18" spans="1:18" ht="21" thickBot="1" x14ac:dyDescent="0.35">
      <c r="A18" s="176">
        <f t="shared" ref="A18" si="0">A17+1</f>
        <v>11</v>
      </c>
      <c r="B18" s="46" t="s">
        <v>297</v>
      </c>
      <c r="C18" s="28" t="s">
        <v>298</v>
      </c>
      <c r="D18" s="171">
        <v>20</v>
      </c>
      <c r="E18" s="170"/>
      <c r="F18" s="205" t="s">
        <v>14</v>
      </c>
      <c r="I18" s="207"/>
      <c r="J18" s="210"/>
      <c r="K18" s="210"/>
      <c r="L18" s="191"/>
      <c r="M18" s="191"/>
      <c r="N18" s="191"/>
      <c r="O18" s="191"/>
      <c r="P18" s="128"/>
      <c r="Q18" s="160"/>
      <c r="R18" s="189"/>
    </row>
    <row r="19" spans="1:18" ht="15" thickBot="1" x14ac:dyDescent="0.35">
      <c r="A19" s="176">
        <f>A18+1</f>
        <v>12</v>
      </c>
      <c r="B19" s="46" t="s">
        <v>299</v>
      </c>
      <c r="C19" s="28" t="s">
        <v>298</v>
      </c>
      <c r="D19" s="171">
        <v>105.73155343750001</v>
      </c>
      <c r="E19" s="170"/>
      <c r="F19" s="205" t="s">
        <v>14</v>
      </c>
      <c r="I19" s="207"/>
      <c r="J19" s="210"/>
      <c r="K19" s="210"/>
      <c r="L19" s="191"/>
      <c r="M19" s="191"/>
      <c r="N19" s="191"/>
      <c r="O19" s="191"/>
      <c r="P19" s="128"/>
      <c r="Q19" s="160"/>
      <c r="R19" s="189"/>
    </row>
    <row r="20" spans="1:18" ht="21" thickBot="1" x14ac:dyDescent="0.35">
      <c r="A20" s="176">
        <f>A19+1</f>
        <v>13</v>
      </c>
      <c r="B20" s="46" t="s">
        <v>300</v>
      </c>
      <c r="C20" s="28" t="s">
        <v>298</v>
      </c>
      <c r="D20" s="171">
        <v>37</v>
      </c>
      <c r="E20" s="170"/>
      <c r="F20" s="205" t="s">
        <v>14</v>
      </c>
      <c r="I20" s="207"/>
      <c r="J20" s="210"/>
      <c r="K20" s="210"/>
      <c r="L20" s="191"/>
      <c r="M20" s="191"/>
      <c r="N20" s="191"/>
      <c r="O20" s="191"/>
      <c r="P20" s="128"/>
      <c r="Q20" s="160"/>
      <c r="R20" s="189"/>
    </row>
    <row r="21" spans="1:18" ht="22.5" customHeight="1" thickBot="1" x14ac:dyDescent="0.35">
      <c r="A21" s="176">
        <f>A20+1</f>
        <v>14</v>
      </c>
      <c r="B21" s="46" t="s">
        <v>301</v>
      </c>
      <c r="C21" s="28" t="s">
        <v>298</v>
      </c>
      <c r="D21" s="171">
        <v>9.5500000000000007</v>
      </c>
      <c r="E21" s="170"/>
      <c r="F21" s="205" t="s">
        <v>14</v>
      </c>
      <c r="I21" s="207"/>
      <c r="J21" s="210"/>
      <c r="K21" s="210"/>
      <c r="L21" s="191"/>
      <c r="M21" s="191"/>
      <c r="N21" s="191"/>
      <c r="O21" s="191"/>
      <c r="P21" s="128"/>
      <c r="Q21" s="160"/>
      <c r="R21" s="189"/>
    </row>
    <row r="22" spans="1:18" ht="22.5" customHeight="1" thickBot="1" x14ac:dyDescent="0.35">
      <c r="A22" s="176">
        <f>A21+1</f>
        <v>15</v>
      </c>
      <c r="B22" s="46" t="s">
        <v>302</v>
      </c>
      <c r="C22" s="28" t="s">
        <v>298</v>
      </c>
      <c r="D22" s="171">
        <f>957*0.5</f>
        <v>478.5</v>
      </c>
      <c r="E22" s="170"/>
      <c r="F22" s="205" t="s">
        <v>14</v>
      </c>
      <c r="I22" s="207"/>
      <c r="J22" s="210"/>
      <c r="K22" s="210"/>
      <c r="L22" s="191"/>
      <c r="M22" s="191"/>
      <c r="N22" s="191"/>
      <c r="O22" s="191"/>
      <c r="P22" s="128"/>
      <c r="Q22" s="160"/>
      <c r="R22" s="189"/>
    </row>
    <row r="23" spans="1:18" ht="22.5" customHeight="1" thickBot="1" x14ac:dyDescent="0.35">
      <c r="A23" s="176">
        <f>A22+1</f>
        <v>16</v>
      </c>
      <c r="B23" s="46" t="s">
        <v>303</v>
      </c>
      <c r="C23" s="28" t="s">
        <v>298</v>
      </c>
      <c r="D23" s="171">
        <f>6983*0.5</f>
        <v>3491.5</v>
      </c>
      <c r="E23" s="170"/>
      <c r="F23" s="205" t="s">
        <v>14</v>
      </c>
      <c r="I23" s="207"/>
      <c r="J23" s="210"/>
      <c r="K23" s="210"/>
      <c r="L23" s="191"/>
      <c r="M23" s="191"/>
      <c r="N23" s="191"/>
      <c r="O23" s="191"/>
      <c r="P23" s="128"/>
      <c r="Q23" s="160"/>
      <c r="R23" s="189"/>
    </row>
    <row r="24" spans="1:18" ht="15" thickBot="1" x14ac:dyDescent="0.35">
      <c r="A24" s="316" t="s">
        <v>304</v>
      </c>
      <c r="B24" s="316"/>
      <c r="C24" s="316"/>
      <c r="D24" s="316"/>
      <c r="E24" s="316"/>
      <c r="F24" s="316"/>
      <c r="I24" s="298"/>
      <c r="J24" s="298"/>
      <c r="K24" s="298"/>
      <c r="L24" s="298"/>
      <c r="M24" s="298"/>
      <c r="N24" s="298"/>
      <c r="O24" s="298"/>
      <c r="P24" s="298"/>
      <c r="Q24" s="298"/>
      <c r="R24" s="298"/>
    </row>
    <row r="25" spans="1:18" ht="15" thickBot="1" x14ac:dyDescent="0.35">
      <c r="A25" s="176">
        <f>A23+1</f>
        <v>17</v>
      </c>
      <c r="B25" s="46" t="s">
        <v>305</v>
      </c>
      <c r="C25" s="28" t="s">
        <v>298</v>
      </c>
      <c r="D25" s="171">
        <f>D12*0.25</f>
        <v>2578.5</v>
      </c>
      <c r="E25" s="170"/>
      <c r="F25" s="205" t="s">
        <v>14</v>
      </c>
      <c r="I25" s="218"/>
      <c r="J25" s="210"/>
      <c r="K25" s="210"/>
      <c r="L25" s="191"/>
      <c r="M25" s="191"/>
      <c r="N25" s="191"/>
      <c r="O25" s="191"/>
      <c r="P25" s="128"/>
      <c r="Q25" s="160"/>
      <c r="R25" s="189"/>
    </row>
    <row r="26" spans="1:18" ht="15" thickBot="1" x14ac:dyDescent="0.35">
      <c r="A26" s="316" t="s">
        <v>306</v>
      </c>
      <c r="B26" s="316"/>
      <c r="C26" s="316"/>
      <c r="D26" s="316"/>
      <c r="E26" s="316"/>
      <c r="F26" s="316"/>
      <c r="I26" s="298"/>
      <c r="J26" s="298"/>
      <c r="K26" s="298"/>
      <c r="L26" s="298"/>
      <c r="M26" s="298"/>
      <c r="N26" s="298"/>
      <c r="O26" s="298"/>
      <c r="P26" s="298"/>
      <c r="Q26" s="298"/>
      <c r="R26" s="298"/>
    </row>
    <row r="27" spans="1:18" ht="15" thickBot="1" x14ac:dyDescent="0.35">
      <c r="A27" s="176">
        <f>A25+1</f>
        <v>18</v>
      </c>
      <c r="B27" s="46" t="s">
        <v>307</v>
      </c>
      <c r="C27" s="28" t="s">
        <v>298</v>
      </c>
      <c r="D27" s="171">
        <v>30660</v>
      </c>
      <c r="E27" s="170"/>
      <c r="F27" s="205" t="s">
        <v>14</v>
      </c>
      <c r="I27" s="218"/>
      <c r="J27" s="210"/>
      <c r="K27" s="210"/>
      <c r="L27" s="191"/>
      <c r="M27" s="191"/>
      <c r="N27" s="191"/>
      <c r="O27" s="191"/>
      <c r="P27" s="128"/>
      <c r="Q27" s="160"/>
      <c r="R27" s="189"/>
    </row>
    <row r="28" spans="1:18" ht="21" thickBot="1" x14ac:dyDescent="0.35">
      <c r="A28" s="176">
        <f>A27+1</f>
        <v>19</v>
      </c>
      <c r="B28" s="46" t="s">
        <v>308</v>
      </c>
      <c r="C28" s="28" t="s">
        <v>298</v>
      </c>
      <c r="D28" s="171">
        <v>1200</v>
      </c>
      <c r="E28" s="170"/>
      <c r="F28" s="205" t="s">
        <v>14</v>
      </c>
      <c r="I28" s="218"/>
      <c r="J28" s="210"/>
      <c r="K28" s="210"/>
      <c r="L28" s="191"/>
      <c r="M28" s="191"/>
      <c r="N28" s="191"/>
      <c r="O28" s="191"/>
      <c r="P28" s="128"/>
      <c r="Q28" s="160"/>
      <c r="R28" s="189"/>
    </row>
    <row r="29" spans="1:18" ht="21" thickBot="1" x14ac:dyDescent="0.35">
      <c r="A29" s="176">
        <f>A28+1</f>
        <v>20</v>
      </c>
      <c r="B29" s="46" t="s">
        <v>309</v>
      </c>
      <c r="C29" s="28" t="s">
        <v>298</v>
      </c>
      <c r="D29" s="171">
        <v>2800</v>
      </c>
      <c r="E29" s="170"/>
      <c r="F29" s="205" t="s">
        <v>14</v>
      </c>
      <c r="I29" s="218"/>
      <c r="J29" s="210"/>
      <c r="K29" s="210"/>
      <c r="L29" s="191"/>
      <c r="M29" s="191"/>
      <c r="N29" s="191"/>
      <c r="O29" s="191"/>
      <c r="P29" s="128"/>
      <c r="Q29" s="160"/>
      <c r="R29" s="189"/>
    </row>
    <row r="30" spans="1:18" ht="21" thickBot="1" x14ac:dyDescent="0.35">
      <c r="A30" s="176">
        <f>A29+1</f>
        <v>21</v>
      </c>
      <c r="B30" s="46" t="s">
        <v>310</v>
      </c>
      <c r="C30" s="28" t="s">
        <v>298</v>
      </c>
      <c r="D30" s="171">
        <v>1100</v>
      </c>
      <c r="E30" s="170"/>
      <c r="F30" s="205" t="s">
        <v>14</v>
      </c>
      <c r="I30" s="218"/>
      <c r="J30" s="210"/>
      <c r="K30" s="210"/>
      <c r="L30" s="191"/>
      <c r="M30" s="191"/>
      <c r="N30" s="191"/>
      <c r="O30" s="191"/>
      <c r="P30" s="128"/>
      <c r="Q30" s="160"/>
      <c r="R30" s="189"/>
    </row>
    <row r="31" spans="1:18" ht="15" thickBot="1" x14ac:dyDescent="0.35">
      <c r="A31" s="176">
        <f>A30+1</f>
        <v>22</v>
      </c>
      <c r="B31" s="46" t="s">
        <v>311</v>
      </c>
      <c r="C31" s="28" t="s">
        <v>298</v>
      </c>
      <c r="D31" s="171">
        <v>2000</v>
      </c>
      <c r="E31" s="170"/>
      <c r="F31" s="205" t="s">
        <v>14</v>
      </c>
      <c r="I31" s="218"/>
      <c r="J31" s="210"/>
      <c r="K31" s="210"/>
      <c r="L31" s="191"/>
      <c r="M31" s="191"/>
      <c r="N31" s="191"/>
      <c r="O31" s="191"/>
      <c r="P31" s="128"/>
      <c r="Q31" s="160"/>
      <c r="R31" s="189"/>
    </row>
    <row r="32" spans="1:18" ht="15" thickBot="1" x14ac:dyDescent="0.35">
      <c r="A32" s="316" t="s">
        <v>312</v>
      </c>
      <c r="B32" s="316"/>
      <c r="C32" s="316"/>
      <c r="D32" s="316"/>
      <c r="E32" s="316"/>
      <c r="F32" s="316"/>
      <c r="I32" s="298"/>
      <c r="J32" s="298"/>
      <c r="K32" s="298"/>
      <c r="L32" s="298"/>
      <c r="M32" s="298"/>
      <c r="N32" s="298"/>
      <c r="O32" s="298"/>
      <c r="P32" s="298"/>
      <c r="Q32" s="298"/>
      <c r="R32" s="298"/>
    </row>
    <row r="33" spans="1:18" ht="15" thickBot="1" x14ac:dyDescent="0.35">
      <c r="A33" s="176">
        <f>A31+1</f>
        <v>23</v>
      </c>
      <c r="B33" s="46" t="s">
        <v>313</v>
      </c>
      <c r="C33" s="28" t="s">
        <v>286</v>
      </c>
      <c r="D33" s="171">
        <f>D7*0.01</f>
        <v>71.14</v>
      </c>
      <c r="E33" s="170"/>
      <c r="F33" s="205" t="s">
        <v>14</v>
      </c>
      <c r="I33" s="207"/>
      <c r="J33" s="210"/>
      <c r="K33" s="210"/>
      <c r="L33" s="191"/>
      <c r="M33" s="191"/>
      <c r="N33" s="191"/>
      <c r="O33" s="191"/>
      <c r="P33" s="128"/>
      <c r="Q33" s="160"/>
      <c r="R33" s="189"/>
    </row>
    <row r="34" spans="1:18" ht="15" thickBot="1" x14ac:dyDescent="0.35">
      <c r="A34" s="176">
        <f>A33+1</f>
        <v>24</v>
      </c>
      <c r="B34" s="46" t="s">
        <v>314</v>
      </c>
      <c r="C34" s="28" t="s">
        <v>286</v>
      </c>
      <c r="D34" s="171">
        <f>D11*0.01</f>
        <v>375.8</v>
      </c>
      <c r="E34" s="170"/>
      <c r="F34" s="205" t="s">
        <v>14</v>
      </c>
      <c r="I34" s="207"/>
      <c r="J34" s="210"/>
      <c r="K34" s="210"/>
      <c r="L34" s="191"/>
      <c r="M34" s="191"/>
      <c r="N34" s="191"/>
      <c r="O34" s="191"/>
      <c r="P34" s="128"/>
      <c r="Q34" s="160"/>
      <c r="R34" s="189"/>
    </row>
    <row r="35" spans="1:18" ht="15" thickBot="1" x14ac:dyDescent="0.35">
      <c r="A35" s="176">
        <f>A34+1</f>
        <v>25</v>
      </c>
      <c r="B35" s="46" t="s">
        <v>315</v>
      </c>
      <c r="C35" s="28" t="s">
        <v>286</v>
      </c>
      <c r="D35" s="171">
        <v>8418</v>
      </c>
      <c r="E35" s="170"/>
      <c r="F35" s="205" t="s">
        <v>14</v>
      </c>
      <c r="I35" s="207"/>
      <c r="J35" s="222"/>
      <c r="K35" s="210"/>
      <c r="L35" s="191"/>
      <c r="M35" s="191"/>
      <c r="N35" s="191"/>
      <c r="O35" s="191"/>
      <c r="P35" s="128"/>
      <c r="Q35" s="160"/>
      <c r="R35" s="189"/>
    </row>
    <row r="36" spans="1:18" ht="15" thickBot="1" x14ac:dyDescent="0.35">
      <c r="A36" s="176">
        <f>A35+1</f>
        <v>26</v>
      </c>
      <c r="B36" s="46" t="s">
        <v>316</v>
      </c>
      <c r="C36" s="28" t="s">
        <v>286</v>
      </c>
      <c r="D36" s="171">
        <v>1924</v>
      </c>
      <c r="E36" s="170"/>
      <c r="F36" s="205" t="s">
        <v>14</v>
      </c>
      <c r="I36" s="207"/>
      <c r="J36" s="210"/>
      <c r="K36" s="210"/>
      <c r="L36" s="191"/>
      <c r="M36" s="191"/>
      <c r="N36" s="191"/>
      <c r="O36" s="191"/>
      <c r="P36" s="128"/>
      <c r="Q36" s="160"/>
      <c r="R36" s="189"/>
    </row>
    <row r="37" spans="1:18" ht="15" thickBot="1" x14ac:dyDescent="0.35">
      <c r="A37" s="316" t="s">
        <v>317</v>
      </c>
      <c r="B37" s="316"/>
      <c r="C37" s="316"/>
      <c r="D37" s="316"/>
      <c r="E37" s="316"/>
      <c r="F37" s="316"/>
      <c r="I37" s="298"/>
      <c r="J37" s="298"/>
      <c r="K37" s="298"/>
      <c r="L37" s="298"/>
      <c r="M37" s="298"/>
      <c r="N37" s="298"/>
      <c r="O37" s="298"/>
      <c r="P37" s="298"/>
      <c r="Q37" s="298"/>
      <c r="R37" s="298"/>
    </row>
    <row r="38" spans="1:18" ht="15" thickBot="1" x14ac:dyDescent="0.35">
      <c r="A38" s="176">
        <f>A36+1</f>
        <v>27</v>
      </c>
      <c r="B38" s="46" t="s">
        <v>318</v>
      </c>
      <c r="C38" s="28" t="s">
        <v>286</v>
      </c>
      <c r="D38" s="171">
        <v>6966.2897999999986</v>
      </c>
      <c r="E38" s="170"/>
      <c r="F38" s="205" t="s">
        <v>14</v>
      </c>
      <c r="I38" s="207"/>
      <c r="J38" s="210"/>
      <c r="K38" s="210"/>
      <c r="L38" s="191"/>
      <c r="M38" s="191"/>
      <c r="N38" s="191"/>
      <c r="O38" s="191"/>
      <c r="P38" s="128"/>
      <c r="Q38" s="160"/>
      <c r="R38" s="189"/>
    </row>
    <row r="39" spans="1:18" ht="15" thickBot="1" x14ac:dyDescent="0.35">
      <c r="A39" s="176">
        <f>A38+1</f>
        <v>28</v>
      </c>
      <c r="B39" s="46" t="s">
        <v>319</v>
      </c>
      <c r="C39" s="28" t="s">
        <v>286</v>
      </c>
      <c r="D39" s="171">
        <v>49330</v>
      </c>
      <c r="E39" s="170"/>
      <c r="F39" s="205" t="s">
        <v>14</v>
      </c>
      <c r="I39" s="207"/>
      <c r="J39" s="210"/>
      <c r="K39" s="210"/>
      <c r="L39" s="191"/>
      <c r="M39" s="191"/>
      <c r="N39" s="191"/>
      <c r="O39" s="191"/>
      <c r="P39" s="128"/>
      <c r="Q39" s="160"/>
      <c r="R39" s="189"/>
    </row>
    <row r="40" spans="1:18" ht="15" thickBot="1" x14ac:dyDescent="0.35">
      <c r="A40" s="176">
        <f>A39+1</f>
        <v>29</v>
      </c>
      <c r="B40" s="46" t="s">
        <v>320</v>
      </c>
      <c r="C40" s="28" t="s">
        <v>286</v>
      </c>
      <c r="D40" s="171">
        <v>0</v>
      </c>
      <c r="E40" s="170"/>
      <c r="F40" s="205" t="s">
        <v>14</v>
      </c>
      <c r="I40" s="207"/>
      <c r="J40" s="210"/>
      <c r="K40" s="210"/>
      <c r="L40" s="191"/>
      <c r="M40" s="191"/>
      <c r="N40" s="191"/>
      <c r="O40" s="191"/>
      <c r="P40" s="128"/>
      <c r="Q40" s="160"/>
      <c r="R40" s="189"/>
    </row>
    <row r="41" spans="1:18" ht="15" thickBot="1" x14ac:dyDescent="0.35">
      <c r="A41" s="176">
        <f>A40+1</f>
        <v>30</v>
      </c>
      <c r="B41" s="46" t="s">
        <v>321</v>
      </c>
      <c r="C41" s="28" t="s">
        <v>286</v>
      </c>
      <c r="D41" s="171">
        <v>5386</v>
      </c>
      <c r="E41" s="170"/>
      <c r="F41" s="205" t="s">
        <v>14</v>
      </c>
      <c r="I41" s="207"/>
      <c r="J41" s="210"/>
      <c r="K41" s="210"/>
      <c r="L41" s="191"/>
      <c r="M41" s="191"/>
      <c r="N41" s="191"/>
      <c r="O41" s="191"/>
      <c r="P41" s="128"/>
      <c r="Q41" s="160"/>
      <c r="R41" s="189"/>
    </row>
    <row r="42" spans="1:18" ht="15" thickBot="1" x14ac:dyDescent="0.35">
      <c r="A42" s="176">
        <f>A41+1</f>
        <v>31</v>
      </c>
      <c r="B42" s="46" t="s">
        <v>322</v>
      </c>
      <c r="C42" s="28" t="s">
        <v>286</v>
      </c>
      <c r="D42" s="171">
        <v>0</v>
      </c>
      <c r="E42" s="170"/>
      <c r="F42" s="205" t="s">
        <v>14</v>
      </c>
      <c r="I42" s="207"/>
      <c r="J42" s="210"/>
      <c r="K42" s="210"/>
      <c r="L42" s="191"/>
      <c r="M42" s="191"/>
      <c r="N42" s="191"/>
      <c r="O42" s="191"/>
      <c r="P42" s="128"/>
      <c r="Q42" s="160"/>
      <c r="R42" s="189"/>
    </row>
    <row r="43" spans="1:18" ht="15" thickBot="1" x14ac:dyDescent="0.35">
      <c r="A43" s="316" t="s">
        <v>323</v>
      </c>
      <c r="B43" s="316"/>
      <c r="C43" s="316"/>
      <c r="D43" s="316"/>
      <c r="E43" s="316"/>
      <c r="F43" s="316"/>
      <c r="I43" s="298"/>
      <c r="J43" s="298"/>
      <c r="K43" s="298"/>
      <c r="L43" s="298"/>
      <c r="M43" s="298"/>
      <c r="N43" s="298"/>
      <c r="O43" s="298"/>
      <c r="P43" s="298"/>
      <c r="Q43" s="298"/>
      <c r="R43" s="298"/>
    </row>
    <row r="44" spans="1:18" ht="15" thickBot="1" x14ac:dyDescent="0.35">
      <c r="A44" s="176">
        <f>A42+1</f>
        <v>32</v>
      </c>
      <c r="B44" s="46" t="s">
        <v>324</v>
      </c>
      <c r="C44" s="28" t="s">
        <v>286</v>
      </c>
      <c r="D44" s="171">
        <v>79990</v>
      </c>
      <c r="E44" s="170"/>
      <c r="F44" s="205" t="s">
        <v>14</v>
      </c>
      <c r="I44" s="207"/>
      <c r="J44" s="210"/>
      <c r="K44" s="210"/>
      <c r="L44" s="191"/>
      <c r="M44" s="191"/>
      <c r="N44" s="191"/>
      <c r="O44" s="191"/>
      <c r="P44" s="128"/>
      <c r="Q44" s="160"/>
      <c r="R44" s="189"/>
    </row>
    <row r="45" spans="1:18" ht="15" thickBot="1" x14ac:dyDescent="0.35">
      <c r="A45" s="176">
        <f>A44+1</f>
        <v>33</v>
      </c>
      <c r="B45" s="46" t="s">
        <v>325</v>
      </c>
      <c r="C45" s="28" t="s">
        <v>286</v>
      </c>
      <c r="D45" s="171">
        <v>0</v>
      </c>
      <c r="E45" s="170"/>
      <c r="F45" s="205" t="s">
        <v>14</v>
      </c>
      <c r="I45" s="207"/>
      <c r="J45" s="210"/>
      <c r="K45" s="210"/>
      <c r="L45" s="191"/>
      <c r="M45" s="191"/>
      <c r="N45" s="191"/>
      <c r="O45" s="191"/>
      <c r="P45" s="128"/>
      <c r="Q45" s="160"/>
      <c r="R45" s="189"/>
    </row>
    <row r="46" spans="1:18" ht="15" thickBot="1" x14ac:dyDescent="0.35">
      <c r="A46" s="176">
        <f>A45+1</f>
        <v>34</v>
      </c>
      <c r="B46" s="46" t="s">
        <v>326</v>
      </c>
      <c r="C46" s="28" t="s">
        <v>286</v>
      </c>
      <c r="D46" s="171">
        <v>5386</v>
      </c>
      <c r="E46" s="170"/>
      <c r="F46" s="205" t="s">
        <v>14</v>
      </c>
      <c r="I46" s="207"/>
      <c r="J46" s="210"/>
      <c r="K46" s="210"/>
      <c r="L46" s="191"/>
      <c r="M46" s="191"/>
      <c r="N46" s="191"/>
      <c r="O46" s="191"/>
      <c r="P46" s="128"/>
      <c r="Q46" s="160"/>
      <c r="R46" s="189"/>
    </row>
    <row r="47" spans="1:18" ht="21" thickBot="1" x14ac:dyDescent="0.35">
      <c r="A47" s="176">
        <f>A46+1</f>
        <v>35</v>
      </c>
      <c r="B47" s="46" t="s">
        <v>327</v>
      </c>
      <c r="C47" s="28" t="s">
        <v>286</v>
      </c>
      <c r="D47" s="171">
        <v>0</v>
      </c>
      <c r="E47" s="170"/>
      <c r="F47" s="205" t="s">
        <v>14</v>
      </c>
      <c r="I47" s="207"/>
      <c r="J47" s="210"/>
      <c r="K47" s="210"/>
      <c r="L47" s="191"/>
      <c r="M47" s="191"/>
      <c r="N47" s="191"/>
      <c r="O47" s="191"/>
      <c r="P47" s="128"/>
      <c r="Q47" s="160"/>
      <c r="R47" s="189"/>
    </row>
    <row r="48" spans="1:18" ht="15" thickBot="1" x14ac:dyDescent="0.35">
      <c r="A48" s="316" t="s">
        <v>328</v>
      </c>
      <c r="B48" s="316"/>
      <c r="C48" s="316"/>
      <c r="D48" s="316"/>
      <c r="E48" s="316"/>
      <c r="F48" s="316"/>
      <c r="I48" s="298"/>
      <c r="J48" s="298"/>
      <c r="K48" s="298"/>
      <c r="L48" s="298"/>
      <c r="M48" s="298"/>
      <c r="N48" s="298"/>
      <c r="O48" s="298"/>
      <c r="P48" s="298"/>
      <c r="Q48" s="298"/>
      <c r="R48" s="298"/>
    </row>
    <row r="49" spans="1:19" ht="15" thickBot="1" x14ac:dyDescent="0.35">
      <c r="A49" s="176">
        <f>A47+1</f>
        <v>36</v>
      </c>
      <c r="B49" s="46" t="s">
        <v>329</v>
      </c>
      <c r="C49" s="28" t="s">
        <v>330</v>
      </c>
      <c r="D49" s="171">
        <v>27440</v>
      </c>
      <c r="E49" s="170"/>
      <c r="F49" s="205" t="s">
        <v>14</v>
      </c>
      <c r="I49" s="207"/>
      <c r="J49" s="210"/>
      <c r="K49" s="210"/>
      <c r="L49" s="191"/>
      <c r="M49" s="191"/>
      <c r="N49" s="191"/>
      <c r="O49" s="191"/>
      <c r="P49" s="128"/>
      <c r="Q49" s="160"/>
      <c r="R49" s="189"/>
      <c r="S49" s="185"/>
    </row>
    <row r="50" spans="1:19" ht="15" thickBot="1" x14ac:dyDescent="0.35">
      <c r="A50" s="316" t="s">
        <v>331</v>
      </c>
      <c r="B50" s="316"/>
      <c r="C50" s="316"/>
      <c r="D50" s="316"/>
      <c r="E50" s="316"/>
      <c r="F50" s="316"/>
      <c r="I50" s="298"/>
      <c r="J50" s="298"/>
      <c r="K50" s="298"/>
      <c r="L50" s="298"/>
      <c r="M50" s="298"/>
      <c r="N50" s="298"/>
      <c r="O50" s="298"/>
      <c r="P50" s="298"/>
      <c r="Q50" s="298"/>
      <c r="R50" s="298"/>
    </row>
    <row r="51" spans="1:19" ht="15" thickBot="1" x14ac:dyDescent="0.35">
      <c r="A51" s="176">
        <f>A49+1</f>
        <v>37</v>
      </c>
      <c r="B51" s="46" t="s">
        <v>332</v>
      </c>
      <c r="C51" s="28" t="s">
        <v>333</v>
      </c>
      <c r="D51" s="171">
        <v>250</v>
      </c>
      <c r="E51" s="170"/>
      <c r="F51" s="205" t="s">
        <v>14</v>
      </c>
      <c r="I51" s="207"/>
      <c r="J51" s="210"/>
      <c r="K51" s="210"/>
      <c r="L51" s="191"/>
      <c r="M51" s="191"/>
      <c r="N51" s="191"/>
      <c r="O51" s="191"/>
      <c r="P51" s="128"/>
      <c r="Q51" s="160"/>
      <c r="R51" s="189"/>
    </row>
    <row r="52" spans="1:19" ht="15" thickBot="1" x14ac:dyDescent="0.35">
      <c r="A52" s="176">
        <f>A51+1</f>
        <v>38</v>
      </c>
      <c r="B52" s="46" t="s">
        <v>334</v>
      </c>
      <c r="C52" s="28" t="s">
        <v>333</v>
      </c>
      <c r="D52" s="171">
        <v>250</v>
      </c>
      <c r="E52" s="170"/>
      <c r="F52" s="205" t="s">
        <v>14</v>
      </c>
      <c r="I52" s="207"/>
      <c r="J52" s="210"/>
      <c r="K52" s="210"/>
      <c r="L52" s="191"/>
      <c r="M52" s="191"/>
      <c r="N52" s="191"/>
      <c r="O52" s="191"/>
      <c r="P52" s="128"/>
      <c r="Q52" s="160"/>
      <c r="R52" s="189"/>
    </row>
    <row r="53" spans="1:19" ht="24" customHeight="1" thickBot="1" x14ac:dyDescent="0.35">
      <c r="A53" s="316" t="s">
        <v>335</v>
      </c>
      <c r="B53" s="316"/>
      <c r="C53" s="316"/>
      <c r="D53" s="316"/>
      <c r="E53" s="316"/>
      <c r="F53" s="316"/>
      <c r="I53" s="298"/>
      <c r="J53" s="298"/>
      <c r="K53" s="298"/>
      <c r="L53" s="298"/>
      <c r="M53" s="298"/>
      <c r="N53" s="298"/>
      <c r="O53" s="298"/>
      <c r="P53" s="298"/>
      <c r="Q53" s="298"/>
      <c r="R53" s="298"/>
    </row>
    <row r="54" spans="1:19" ht="21" thickBot="1" x14ac:dyDescent="0.35">
      <c r="A54" s="176">
        <f>A52+1</f>
        <v>39</v>
      </c>
      <c r="B54" s="177" t="s">
        <v>336</v>
      </c>
      <c r="C54" s="28" t="s">
        <v>337</v>
      </c>
      <c r="D54" s="28">
        <v>47</v>
      </c>
      <c r="E54" s="170"/>
      <c r="F54" s="205" t="s">
        <v>14</v>
      </c>
      <c r="I54" s="224"/>
      <c r="J54" s="210"/>
      <c r="K54" s="210"/>
      <c r="L54" s="192"/>
      <c r="M54" s="191"/>
      <c r="N54" s="191"/>
      <c r="O54" s="191"/>
      <c r="P54" s="128"/>
      <c r="Q54" s="160"/>
      <c r="R54" s="189"/>
      <c r="S54" s="185"/>
    </row>
    <row r="55" spans="1:19" ht="21.6" thickBot="1" x14ac:dyDescent="0.35">
      <c r="A55" s="176">
        <f t="shared" ref="A55:A81" si="1">A54+1</f>
        <v>40</v>
      </c>
      <c r="B55" s="177" t="s">
        <v>338</v>
      </c>
      <c r="C55" s="28" t="s">
        <v>337</v>
      </c>
      <c r="D55" s="28">
        <v>3</v>
      </c>
      <c r="E55" s="170"/>
      <c r="F55" s="205" t="s">
        <v>14</v>
      </c>
      <c r="I55" s="224"/>
      <c r="J55" s="210"/>
      <c r="K55" s="210"/>
      <c r="L55" s="192"/>
      <c r="M55" s="191"/>
      <c r="N55" s="191"/>
      <c r="O55" s="191"/>
      <c r="P55" s="128"/>
      <c r="Q55" s="160"/>
      <c r="R55" s="189"/>
      <c r="S55" s="185"/>
    </row>
    <row r="56" spans="1:19" ht="21.6" thickBot="1" x14ac:dyDescent="0.35">
      <c r="A56" s="176">
        <f t="shared" si="1"/>
        <v>41</v>
      </c>
      <c r="B56" s="177" t="s">
        <v>339</v>
      </c>
      <c r="C56" s="28" t="s">
        <v>337</v>
      </c>
      <c r="D56" s="28">
        <v>2</v>
      </c>
      <c r="E56" s="170"/>
      <c r="F56" s="205" t="s">
        <v>14</v>
      </c>
      <c r="I56" s="224"/>
      <c r="J56" s="210"/>
      <c r="K56" s="210"/>
      <c r="L56" s="192"/>
      <c r="M56" s="191"/>
      <c r="N56" s="191"/>
      <c r="O56" s="191"/>
      <c r="P56" s="128"/>
      <c r="Q56" s="160"/>
      <c r="R56" s="189"/>
      <c r="S56" s="185"/>
    </row>
    <row r="57" spans="1:19" ht="21" thickBot="1" x14ac:dyDescent="0.35">
      <c r="A57" s="176">
        <f t="shared" si="1"/>
        <v>42</v>
      </c>
      <c r="B57" s="177" t="s">
        <v>340</v>
      </c>
      <c r="C57" s="28" t="s">
        <v>337</v>
      </c>
      <c r="D57" s="28">
        <v>3</v>
      </c>
      <c r="E57" s="170"/>
      <c r="F57" s="205" t="s">
        <v>14</v>
      </c>
      <c r="I57" s="224"/>
      <c r="J57" s="210"/>
      <c r="K57" s="210"/>
      <c r="L57" s="192"/>
      <c r="M57" s="191"/>
      <c r="N57" s="191"/>
      <c r="O57" s="191"/>
      <c r="P57" s="128"/>
      <c r="Q57" s="160"/>
      <c r="R57" s="189"/>
      <c r="S57" s="185"/>
    </row>
    <row r="58" spans="1:19" ht="21" thickBot="1" x14ac:dyDescent="0.35">
      <c r="A58" s="176">
        <f t="shared" si="1"/>
        <v>43</v>
      </c>
      <c r="B58" s="177" t="s">
        <v>341</v>
      </c>
      <c r="C58" s="28" t="s">
        <v>337</v>
      </c>
      <c r="D58" s="28">
        <v>1</v>
      </c>
      <c r="E58" s="170"/>
      <c r="F58" s="205" t="s">
        <v>14</v>
      </c>
      <c r="I58" s="224"/>
      <c r="J58" s="210"/>
      <c r="K58" s="210"/>
      <c r="L58" s="192"/>
      <c r="M58" s="191"/>
      <c r="N58" s="191"/>
      <c r="O58" s="191"/>
      <c r="P58" s="128"/>
      <c r="Q58" s="160"/>
      <c r="R58" s="189"/>
      <c r="S58" s="185"/>
    </row>
    <row r="59" spans="1:19" ht="21" thickBot="1" x14ac:dyDescent="0.35">
      <c r="A59" s="176">
        <f t="shared" si="1"/>
        <v>44</v>
      </c>
      <c r="B59" s="177" t="s">
        <v>342</v>
      </c>
      <c r="C59" s="28" t="s">
        <v>337</v>
      </c>
      <c r="D59" s="28">
        <v>3</v>
      </c>
      <c r="E59" s="170"/>
      <c r="F59" s="205" t="s">
        <v>14</v>
      </c>
      <c r="I59" s="224"/>
      <c r="J59" s="210"/>
      <c r="K59" s="210"/>
      <c r="L59" s="192"/>
      <c r="M59" s="191"/>
      <c r="N59" s="191"/>
      <c r="O59" s="191"/>
      <c r="P59" s="128"/>
      <c r="Q59" s="160"/>
      <c r="R59" s="189"/>
      <c r="S59" s="185"/>
    </row>
    <row r="60" spans="1:19" ht="21" thickBot="1" x14ac:dyDescent="0.35">
      <c r="A60" s="176">
        <f t="shared" si="1"/>
        <v>45</v>
      </c>
      <c r="B60" s="177" t="s">
        <v>343</v>
      </c>
      <c r="C60" s="28" t="s">
        <v>337</v>
      </c>
      <c r="D60" s="28">
        <v>1</v>
      </c>
      <c r="E60" s="170"/>
      <c r="F60" s="205" t="s">
        <v>14</v>
      </c>
      <c r="I60" s="224"/>
      <c r="J60" s="210"/>
      <c r="K60" s="210"/>
      <c r="L60" s="192"/>
      <c r="M60" s="191"/>
      <c r="N60" s="191"/>
      <c r="O60" s="191"/>
      <c r="P60" s="128"/>
      <c r="Q60" s="160"/>
      <c r="R60" s="189"/>
      <c r="S60" s="185"/>
    </row>
    <row r="61" spans="1:19" ht="21" thickBot="1" x14ac:dyDescent="0.35">
      <c r="A61" s="176">
        <f t="shared" si="1"/>
        <v>46</v>
      </c>
      <c r="B61" s="46" t="s">
        <v>344</v>
      </c>
      <c r="C61" s="28" t="s">
        <v>173</v>
      </c>
      <c r="D61" s="28">
        <v>128</v>
      </c>
      <c r="E61" s="170"/>
      <c r="F61" s="205" t="s">
        <v>14</v>
      </c>
      <c r="I61" s="224"/>
      <c r="J61" s="210"/>
      <c r="K61" s="210"/>
      <c r="L61" s="192"/>
      <c r="M61" s="191"/>
      <c r="N61" s="191"/>
      <c r="O61" s="191"/>
      <c r="P61" s="128"/>
      <c r="Q61" s="160"/>
      <c r="R61" s="189"/>
      <c r="S61" s="185"/>
    </row>
    <row r="62" spans="1:19" ht="21" thickBot="1" x14ac:dyDescent="0.35">
      <c r="A62" s="176">
        <f t="shared" si="1"/>
        <v>47</v>
      </c>
      <c r="B62" s="46" t="s">
        <v>345</v>
      </c>
      <c r="C62" s="28" t="s">
        <v>173</v>
      </c>
      <c r="D62" s="28">
        <v>62</v>
      </c>
      <c r="E62" s="170"/>
      <c r="F62" s="205" t="s">
        <v>14</v>
      </c>
      <c r="I62" s="224"/>
      <c r="J62" s="210"/>
      <c r="K62" s="210"/>
      <c r="L62" s="192"/>
      <c r="M62" s="191"/>
      <c r="N62" s="191"/>
      <c r="O62" s="191"/>
      <c r="P62" s="128"/>
      <c r="Q62" s="160"/>
      <c r="R62" s="189"/>
      <c r="S62" s="185"/>
    </row>
    <row r="63" spans="1:19" ht="21" thickBot="1" x14ac:dyDescent="0.35">
      <c r="A63" s="176">
        <f t="shared" si="1"/>
        <v>48</v>
      </c>
      <c r="B63" s="46" t="s">
        <v>346</v>
      </c>
      <c r="C63" s="28" t="s">
        <v>173</v>
      </c>
      <c r="D63" s="28">
        <v>102</v>
      </c>
      <c r="E63" s="170"/>
      <c r="F63" s="205" t="s">
        <v>14</v>
      </c>
      <c r="I63" s="224"/>
      <c r="J63" s="210"/>
      <c r="K63" s="210"/>
      <c r="L63" s="192"/>
      <c r="M63" s="191"/>
      <c r="N63" s="191"/>
      <c r="O63" s="191"/>
      <c r="P63" s="128"/>
      <c r="Q63" s="160"/>
      <c r="R63" s="189"/>
      <c r="S63" s="185"/>
    </row>
    <row r="64" spans="1:19" ht="21" thickBot="1" x14ac:dyDescent="0.35">
      <c r="A64" s="176">
        <f t="shared" si="1"/>
        <v>49</v>
      </c>
      <c r="B64" s="46" t="s">
        <v>347</v>
      </c>
      <c r="C64" s="28" t="s">
        <v>173</v>
      </c>
      <c r="D64" s="28">
        <v>74</v>
      </c>
      <c r="E64" s="170"/>
      <c r="F64" s="205" t="s">
        <v>14</v>
      </c>
      <c r="I64" s="224"/>
      <c r="J64" s="210"/>
      <c r="K64" s="210"/>
      <c r="L64" s="192"/>
      <c r="M64" s="191"/>
      <c r="N64" s="191"/>
      <c r="O64" s="191"/>
      <c r="P64" s="128"/>
      <c r="Q64" s="160"/>
      <c r="R64" s="189"/>
      <c r="S64" s="185"/>
    </row>
    <row r="65" spans="1:19" ht="21" thickBot="1" x14ac:dyDescent="0.35">
      <c r="A65" s="176">
        <f t="shared" si="1"/>
        <v>50</v>
      </c>
      <c r="B65" s="46" t="s">
        <v>348</v>
      </c>
      <c r="C65" s="28" t="s">
        <v>173</v>
      </c>
      <c r="D65" s="28">
        <v>80</v>
      </c>
      <c r="E65" s="170"/>
      <c r="F65" s="205" t="s">
        <v>14</v>
      </c>
      <c r="I65" s="224"/>
      <c r="J65" s="210"/>
      <c r="K65" s="210"/>
      <c r="L65" s="192"/>
      <c r="M65" s="191"/>
      <c r="N65" s="191"/>
      <c r="O65" s="191"/>
      <c r="P65" s="128"/>
      <c r="Q65" s="160"/>
      <c r="R65" s="189"/>
      <c r="S65" s="185"/>
    </row>
    <row r="66" spans="1:19" ht="21" thickBot="1" x14ac:dyDescent="0.35">
      <c r="A66" s="176">
        <f t="shared" si="1"/>
        <v>51</v>
      </c>
      <c r="B66" s="46" t="s">
        <v>349</v>
      </c>
      <c r="C66" s="28" t="s">
        <v>173</v>
      </c>
      <c r="D66" s="28">
        <v>84</v>
      </c>
      <c r="E66" s="170"/>
      <c r="F66" s="205" t="s">
        <v>14</v>
      </c>
      <c r="I66" s="224"/>
      <c r="J66" s="210"/>
      <c r="K66" s="210"/>
      <c r="L66" s="192"/>
      <c r="M66" s="191"/>
      <c r="N66" s="191"/>
      <c r="O66" s="191"/>
      <c r="P66" s="128"/>
      <c r="Q66" s="160"/>
      <c r="R66" s="189"/>
      <c r="S66" s="185"/>
    </row>
    <row r="67" spans="1:19" ht="21" thickBot="1" x14ac:dyDescent="0.35">
      <c r="A67" s="176">
        <f t="shared" si="1"/>
        <v>52</v>
      </c>
      <c r="B67" s="46" t="s">
        <v>350</v>
      </c>
      <c r="C67" s="28" t="s">
        <v>173</v>
      </c>
      <c r="D67" s="28">
        <v>223</v>
      </c>
      <c r="E67" s="170"/>
      <c r="F67" s="205" t="s">
        <v>14</v>
      </c>
      <c r="I67" s="224"/>
      <c r="J67" s="210"/>
      <c r="K67" s="210"/>
      <c r="L67" s="192"/>
      <c r="M67" s="191"/>
      <c r="N67" s="191"/>
      <c r="O67" s="191"/>
      <c r="P67" s="128"/>
      <c r="Q67" s="160"/>
      <c r="R67" s="189"/>
      <c r="S67" s="185"/>
    </row>
    <row r="68" spans="1:19" ht="21" thickBot="1" x14ac:dyDescent="0.35">
      <c r="A68" s="176">
        <f t="shared" si="1"/>
        <v>53</v>
      </c>
      <c r="B68" s="46" t="s">
        <v>351</v>
      </c>
      <c r="C68" s="28" t="s">
        <v>337</v>
      </c>
      <c r="D68" s="28">
        <v>47</v>
      </c>
      <c r="E68" s="170"/>
      <c r="F68" s="205" t="s">
        <v>14</v>
      </c>
      <c r="I68" s="207"/>
      <c r="J68" s="210"/>
      <c r="K68" s="210"/>
      <c r="L68" s="191"/>
      <c r="M68" s="191"/>
      <c r="N68" s="191"/>
      <c r="O68" s="191"/>
      <c r="P68" s="128"/>
      <c r="Q68" s="160"/>
      <c r="R68" s="189"/>
    </row>
    <row r="69" spans="1:19" ht="21" thickBot="1" x14ac:dyDescent="0.35">
      <c r="A69" s="176">
        <f t="shared" si="1"/>
        <v>54</v>
      </c>
      <c r="B69" s="46" t="s">
        <v>352</v>
      </c>
      <c r="C69" s="28" t="s">
        <v>286</v>
      </c>
      <c r="D69" s="28">
        <v>117</v>
      </c>
      <c r="E69" s="170"/>
      <c r="F69" s="205" t="s">
        <v>14</v>
      </c>
      <c r="I69" s="207"/>
      <c r="J69" s="210"/>
      <c r="K69" s="210"/>
      <c r="L69" s="191"/>
      <c r="M69" s="191"/>
      <c r="N69" s="191"/>
      <c r="O69" s="191"/>
      <c r="P69" s="128"/>
      <c r="Q69" s="160"/>
      <c r="R69" s="189"/>
    </row>
    <row r="70" spans="1:19" ht="21" thickBot="1" x14ac:dyDescent="0.35">
      <c r="A70" s="176">
        <f t="shared" si="1"/>
        <v>55</v>
      </c>
      <c r="B70" s="46" t="s">
        <v>353</v>
      </c>
      <c r="C70" s="28" t="s">
        <v>286</v>
      </c>
      <c r="D70" s="28">
        <v>56</v>
      </c>
      <c r="E70" s="170"/>
      <c r="F70" s="205" t="s">
        <v>14</v>
      </c>
      <c r="I70" s="207"/>
      <c r="J70" s="210"/>
      <c r="K70" s="210"/>
      <c r="L70" s="191"/>
      <c r="M70" s="191"/>
      <c r="N70" s="191"/>
      <c r="O70" s="191"/>
      <c r="P70" s="128"/>
      <c r="Q70" s="160"/>
      <c r="R70" s="189"/>
    </row>
    <row r="71" spans="1:19" ht="21" thickBot="1" x14ac:dyDescent="0.35">
      <c r="A71" s="176">
        <f t="shared" si="1"/>
        <v>56</v>
      </c>
      <c r="B71" s="46" t="s">
        <v>354</v>
      </c>
      <c r="C71" s="28" t="s">
        <v>286</v>
      </c>
      <c r="D71" s="28">
        <v>1001</v>
      </c>
      <c r="E71" s="170"/>
      <c r="F71" s="205" t="s">
        <v>14</v>
      </c>
      <c r="I71" s="207"/>
      <c r="J71" s="210"/>
      <c r="K71" s="210"/>
      <c r="L71" s="191"/>
      <c r="M71" s="191"/>
      <c r="N71" s="191"/>
      <c r="O71" s="191"/>
      <c r="P71" s="128"/>
      <c r="Q71" s="160"/>
      <c r="R71" s="189"/>
    </row>
    <row r="72" spans="1:19" ht="21" thickBot="1" x14ac:dyDescent="0.35">
      <c r="A72" s="176">
        <f t="shared" si="1"/>
        <v>57</v>
      </c>
      <c r="B72" s="46" t="s">
        <v>355</v>
      </c>
      <c r="C72" s="28" t="s">
        <v>286</v>
      </c>
      <c r="D72" s="28">
        <v>80</v>
      </c>
      <c r="E72" s="170"/>
      <c r="F72" s="205" t="s">
        <v>14</v>
      </c>
      <c r="I72" s="207"/>
      <c r="J72" s="210"/>
      <c r="K72" s="210"/>
      <c r="L72" s="191"/>
      <c r="M72" s="191"/>
      <c r="N72" s="191"/>
      <c r="O72" s="191"/>
      <c r="P72" s="128"/>
      <c r="Q72" s="160"/>
      <c r="R72" s="189"/>
    </row>
    <row r="73" spans="1:19" ht="21" thickBot="1" x14ac:dyDescent="0.35">
      <c r="A73" s="176">
        <f t="shared" si="1"/>
        <v>58</v>
      </c>
      <c r="B73" s="46" t="s">
        <v>356</v>
      </c>
      <c r="C73" s="28" t="s">
        <v>286</v>
      </c>
      <c r="D73" s="28">
        <v>101</v>
      </c>
      <c r="E73" s="170"/>
      <c r="F73" s="205" t="s">
        <v>14</v>
      </c>
      <c r="I73" s="207"/>
      <c r="J73" s="210"/>
      <c r="K73" s="210"/>
      <c r="L73" s="191"/>
      <c r="M73" s="191"/>
      <c r="N73" s="191"/>
      <c r="O73" s="191"/>
      <c r="P73" s="128"/>
      <c r="Q73" s="160"/>
      <c r="R73" s="189"/>
    </row>
    <row r="74" spans="1:19" ht="21" thickBot="1" x14ac:dyDescent="0.35">
      <c r="A74" s="176">
        <f t="shared" si="1"/>
        <v>59</v>
      </c>
      <c r="B74" s="46" t="s">
        <v>357</v>
      </c>
      <c r="C74" s="28" t="s">
        <v>286</v>
      </c>
      <c r="D74" s="28">
        <v>99</v>
      </c>
      <c r="E74" s="170"/>
      <c r="F74" s="205" t="s">
        <v>14</v>
      </c>
      <c r="I74" s="207"/>
      <c r="J74" s="210"/>
      <c r="K74" s="210"/>
      <c r="L74" s="191"/>
      <c r="M74" s="191"/>
      <c r="N74" s="191"/>
      <c r="O74" s="191"/>
      <c r="P74" s="128"/>
      <c r="Q74" s="160"/>
      <c r="R74" s="189"/>
    </row>
    <row r="75" spans="1:19" ht="21" thickBot="1" x14ac:dyDescent="0.35">
      <c r="A75" s="176">
        <f t="shared" si="1"/>
        <v>60</v>
      </c>
      <c r="B75" s="46" t="s">
        <v>358</v>
      </c>
      <c r="C75" s="28" t="s">
        <v>286</v>
      </c>
      <c r="D75" s="28">
        <v>142</v>
      </c>
      <c r="E75" s="170"/>
      <c r="F75" s="205" t="s">
        <v>14</v>
      </c>
      <c r="I75" s="207"/>
      <c r="J75" s="210"/>
      <c r="K75" s="210"/>
      <c r="L75" s="191"/>
      <c r="M75" s="191"/>
      <c r="N75" s="191"/>
      <c r="O75" s="191"/>
      <c r="P75" s="128"/>
      <c r="Q75" s="160"/>
      <c r="R75" s="189"/>
    </row>
    <row r="76" spans="1:19" ht="31.2" thickBot="1" x14ac:dyDescent="0.35">
      <c r="A76" s="176">
        <f t="shared" si="1"/>
        <v>61</v>
      </c>
      <c r="B76" s="46" t="s">
        <v>359</v>
      </c>
      <c r="C76" s="28" t="s">
        <v>286</v>
      </c>
      <c r="D76" s="28">
        <v>3</v>
      </c>
      <c r="E76" s="170"/>
      <c r="F76" s="205" t="s">
        <v>14</v>
      </c>
      <c r="I76" s="207"/>
      <c r="J76" s="210"/>
      <c r="K76" s="210"/>
      <c r="L76" s="191"/>
      <c r="M76" s="191"/>
      <c r="N76" s="191"/>
      <c r="O76" s="191"/>
      <c r="P76" s="128"/>
      <c r="Q76" s="160"/>
      <c r="R76" s="189"/>
    </row>
    <row r="77" spans="1:19" ht="31.2" thickBot="1" x14ac:dyDescent="0.35">
      <c r="A77" s="176">
        <f t="shared" si="1"/>
        <v>62</v>
      </c>
      <c r="B77" s="46" t="s">
        <v>360</v>
      </c>
      <c r="C77" s="28" t="s">
        <v>286</v>
      </c>
      <c r="D77" s="28">
        <v>5</v>
      </c>
      <c r="E77" s="170"/>
      <c r="F77" s="205" t="s">
        <v>14</v>
      </c>
      <c r="I77" s="207"/>
      <c r="J77" s="210"/>
      <c r="K77" s="210"/>
      <c r="L77" s="191"/>
      <c r="M77" s="191"/>
      <c r="N77" s="191"/>
      <c r="O77" s="191"/>
      <c r="P77" s="128"/>
      <c r="Q77" s="160"/>
      <c r="R77" s="189"/>
    </row>
    <row r="78" spans="1:19" ht="31.2" thickBot="1" x14ac:dyDescent="0.35">
      <c r="A78" s="176">
        <f t="shared" si="1"/>
        <v>63</v>
      </c>
      <c r="B78" s="46" t="s">
        <v>361</v>
      </c>
      <c r="C78" s="28" t="s">
        <v>286</v>
      </c>
      <c r="D78" s="171">
        <v>8.1</v>
      </c>
      <c r="E78" s="170"/>
      <c r="F78" s="205" t="s">
        <v>14</v>
      </c>
      <c r="I78" s="207"/>
      <c r="J78" s="210"/>
      <c r="K78" s="210"/>
      <c r="L78" s="191"/>
      <c r="M78" s="191"/>
      <c r="N78" s="191"/>
      <c r="O78" s="191"/>
      <c r="P78" s="128"/>
      <c r="Q78" s="160"/>
      <c r="R78" s="189"/>
    </row>
    <row r="79" spans="1:19" ht="31.2" thickBot="1" x14ac:dyDescent="0.35">
      <c r="A79" s="176">
        <f t="shared" si="1"/>
        <v>64</v>
      </c>
      <c r="B79" s="46" t="s">
        <v>362</v>
      </c>
      <c r="C79" s="28" t="s">
        <v>286</v>
      </c>
      <c r="D79" s="171">
        <v>2.9</v>
      </c>
      <c r="E79" s="170"/>
      <c r="F79" s="205" t="s">
        <v>14</v>
      </c>
      <c r="I79" s="207"/>
      <c r="J79" s="210"/>
      <c r="K79" s="210"/>
      <c r="L79" s="191"/>
      <c r="M79" s="191"/>
      <c r="N79" s="191"/>
      <c r="O79" s="191"/>
      <c r="P79" s="128"/>
      <c r="Q79" s="160"/>
      <c r="R79" s="189"/>
    </row>
    <row r="80" spans="1:19" ht="31.2" thickBot="1" x14ac:dyDescent="0.35">
      <c r="A80" s="176">
        <f t="shared" si="1"/>
        <v>65</v>
      </c>
      <c r="B80" s="46" t="s">
        <v>363</v>
      </c>
      <c r="C80" s="28" t="s">
        <v>286</v>
      </c>
      <c r="D80" s="171">
        <v>8.6999999999999993</v>
      </c>
      <c r="E80" s="170"/>
      <c r="F80" s="205" t="s">
        <v>14</v>
      </c>
      <c r="I80" s="207"/>
      <c r="J80" s="210"/>
      <c r="K80" s="210"/>
      <c r="L80" s="191"/>
      <c r="M80" s="191"/>
      <c r="N80" s="191"/>
      <c r="O80" s="191"/>
      <c r="P80" s="128"/>
      <c r="Q80" s="160"/>
      <c r="R80" s="189"/>
    </row>
    <row r="81" spans="1:19" ht="31.2" thickBot="1" x14ac:dyDescent="0.35">
      <c r="A81" s="176">
        <f t="shared" si="1"/>
        <v>66</v>
      </c>
      <c r="B81" s="46" t="s">
        <v>364</v>
      </c>
      <c r="C81" s="28" t="s">
        <v>286</v>
      </c>
      <c r="D81" s="171">
        <v>2.9</v>
      </c>
      <c r="E81" s="170"/>
      <c r="F81" s="205" t="s">
        <v>14</v>
      </c>
      <c r="I81" s="207"/>
      <c r="J81" s="210"/>
      <c r="K81" s="210"/>
      <c r="L81" s="191"/>
      <c r="M81" s="191"/>
      <c r="N81" s="191"/>
      <c r="O81" s="191"/>
      <c r="P81" s="128"/>
      <c r="Q81" s="160"/>
      <c r="R81" s="189"/>
    </row>
    <row r="82" spans="1:19" ht="15" thickBot="1" x14ac:dyDescent="0.35">
      <c r="A82" s="316" t="s">
        <v>365</v>
      </c>
      <c r="B82" s="316"/>
      <c r="C82" s="316"/>
      <c r="D82" s="316"/>
      <c r="E82" s="316"/>
      <c r="F82" s="316"/>
      <c r="I82" s="298"/>
      <c r="J82" s="298"/>
      <c r="K82" s="298"/>
      <c r="L82" s="298"/>
      <c r="M82" s="298"/>
      <c r="N82" s="298"/>
      <c r="O82" s="298"/>
      <c r="P82" s="298"/>
      <c r="Q82" s="298"/>
      <c r="R82" s="298"/>
    </row>
    <row r="83" spans="1:19" ht="15" thickBot="1" x14ac:dyDescent="0.35">
      <c r="A83" s="176">
        <f>A81+1</f>
        <v>67</v>
      </c>
      <c r="B83" s="46" t="s">
        <v>366</v>
      </c>
      <c r="C83" s="28" t="s">
        <v>330</v>
      </c>
      <c r="D83" s="171">
        <v>3580</v>
      </c>
      <c r="E83" s="170"/>
      <c r="F83" s="205" t="s">
        <v>14</v>
      </c>
      <c r="I83" s="225"/>
      <c r="J83" s="220"/>
      <c r="K83" s="220"/>
      <c r="L83" s="191"/>
      <c r="M83" s="191"/>
      <c r="N83" s="191"/>
      <c r="O83" s="191"/>
      <c r="P83" s="128"/>
      <c r="Q83" s="160"/>
      <c r="R83" s="189"/>
    </row>
    <row r="84" spans="1:19" ht="15" thickBot="1" x14ac:dyDescent="0.35">
      <c r="A84" s="176">
        <f>A83+1</f>
        <v>68</v>
      </c>
      <c r="B84" s="46" t="s">
        <v>367</v>
      </c>
      <c r="C84" s="28" t="s">
        <v>330</v>
      </c>
      <c r="D84" s="171">
        <v>10500</v>
      </c>
      <c r="E84" s="170"/>
      <c r="F84" s="205" t="s">
        <v>14</v>
      </c>
      <c r="I84" s="225"/>
      <c r="J84" s="220"/>
      <c r="K84" s="220"/>
      <c r="L84" s="191"/>
      <c r="M84" s="191"/>
      <c r="N84" s="191"/>
      <c r="O84" s="191"/>
      <c r="P84" s="128"/>
      <c r="Q84" s="160"/>
      <c r="R84" s="189"/>
    </row>
    <row r="85" spans="1:19" ht="15" thickBot="1" x14ac:dyDescent="0.35">
      <c r="A85" s="316" t="s">
        <v>368</v>
      </c>
      <c r="B85" s="316"/>
      <c r="C85" s="316"/>
      <c r="D85" s="316"/>
      <c r="E85" s="316"/>
      <c r="F85" s="316"/>
      <c r="I85" s="298"/>
      <c r="J85" s="298"/>
      <c r="K85" s="298"/>
      <c r="L85" s="298"/>
      <c r="M85" s="298"/>
      <c r="N85" s="298"/>
      <c r="O85" s="298"/>
      <c r="P85" s="298"/>
      <c r="Q85" s="298"/>
      <c r="R85" s="298"/>
    </row>
    <row r="86" spans="1:19" ht="15" thickBot="1" x14ac:dyDescent="0.35">
      <c r="A86" s="176">
        <f>A84+1</f>
        <v>69</v>
      </c>
      <c r="B86" s="46" t="s">
        <v>369</v>
      </c>
      <c r="C86" s="28" t="s">
        <v>330</v>
      </c>
      <c r="D86" s="171">
        <v>11301</v>
      </c>
      <c r="E86" s="170"/>
      <c r="F86" s="205" t="s">
        <v>14</v>
      </c>
      <c r="I86" s="207"/>
      <c r="J86" s="210"/>
      <c r="K86" s="210"/>
      <c r="L86" s="191"/>
      <c r="M86" s="191"/>
      <c r="N86" s="191"/>
      <c r="O86" s="191"/>
      <c r="P86" s="128"/>
      <c r="Q86" s="160"/>
      <c r="R86" s="189"/>
    </row>
    <row r="87" spans="1:19" ht="15" thickBot="1" x14ac:dyDescent="0.35">
      <c r="A87" s="176">
        <f>A86+1</f>
        <v>70</v>
      </c>
      <c r="B87" s="46" t="s">
        <v>370</v>
      </c>
      <c r="C87" s="28" t="s">
        <v>330</v>
      </c>
      <c r="D87" s="171">
        <v>10</v>
      </c>
      <c r="E87" s="170"/>
      <c r="F87" s="205" t="s">
        <v>14</v>
      </c>
      <c r="I87" s="207"/>
      <c r="J87" s="210"/>
      <c r="K87" s="210"/>
      <c r="L87" s="191"/>
      <c r="M87" s="191"/>
      <c r="N87" s="191"/>
      <c r="O87" s="191"/>
      <c r="P87" s="128"/>
      <c r="Q87" s="160"/>
      <c r="R87" s="189"/>
    </row>
    <row r="88" spans="1:19" ht="15" thickBot="1" x14ac:dyDescent="0.35">
      <c r="A88" s="316" t="s">
        <v>371</v>
      </c>
      <c r="B88" s="316"/>
      <c r="C88" s="316"/>
      <c r="D88" s="316"/>
      <c r="E88" s="316"/>
      <c r="F88" s="316"/>
      <c r="I88" s="226"/>
      <c r="J88" s="227"/>
      <c r="K88" s="227"/>
      <c r="L88" s="191"/>
      <c r="M88" s="191"/>
      <c r="N88" s="191"/>
      <c r="O88" s="191"/>
      <c r="P88" s="128"/>
      <c r="Q88" s="160"/>
      <c r="R88" s="189"/>
    </row>
    <row r="89" spans="1:19" ht="21" thickBot="1" x14ac:dyDescent="0.35">
      <c r="A89" s="176">
        <f>A87+1</f>
        <v>71</v>
      </c>
      <c r="B89" s="46" t="s">
        <v>372</v>
      </c>
      <c r="C89" s="28" t="s">
        <v>286</v>
      </c>
      <c r="D89" s="171">
        <v>6</v>
      </c>
      <c r="E89" s="170"/>
      <c r="F89" s="205" t="s">
        <v>14</v>
      </c>
      <c r="I89" s="207"/>
      <c r="J89" s="210"/>
      <c r="K89" s="210"/>
      <c r="L89" s="191"/>
      <c r="M89" s="191"/>
      <c r="N89" s="191"/>
      <c r="O89" s="191"/>
      <c r="P89" s="128"/>
      <c r="Q89" s="160"/>
      <c r="R89" s="189"/>
    </row>
    <row r="90" spans="1:19" ht="15" thickBot="1" x14ac:dyDescent="0.35">
      <c r="A90" s="316" t="s">
        <v>373</v>
      </c>
      <c r="B90" s="316"/>
      <c r="C90" s="316"/>
      <c r="D90" s="316"/>
      <c r="E90" s="316"/>
      <c r="F90" s="316"/>
      <c r="I90" s="298"/>
      <c r="J90" s="298"/>
      <c r="K90" s="298"/>
      <c r="L90" s="298"/>
      <c r="M90" s="298"/>
      <c r="N90" s="298"/>
      <c r="O90" s="298"/>
      <c r="P90" s="298"/>
      <c r="Q90" s="298"/>
      <c r="R90" s="298"/>
    </row>
    <row r="91" spans="1:19" ht="21" thickBot="1" x14ac:dyDescent="0.35">
      <c r="A91" s="176">
        <f>A89+1</f>
        <v>72</v>
      </c>
      <c r="B91" s="46" t="s">
        <v>374</v>
      </c>
      <c r="C91" s="28" t="s">
        <v>375</v>
      </c>
      <c r="D91" s="171">
        <v>571</v>
      </c>
      <c r="E91" s="170"/>
      <c r="F91" s="205" t="s">
        <v>14</v>
      </c>
      <c r="I91" s="189"/>
      <c r="J91" s="189"/>
      <c r="K91" s="189"/>
      <c r="L91" s="227"/>
      <c r="M91" s="191"/>
      <c r="N91" s="191"/>
      <c r="O91" s="191"/>
      <c r="P91" s="128"/>
      <c r="Q91" s="160"/>
      <c r="R91" s="189"/>
      <c r="S91" s="14"/>
    </row>
    <row r="92" spans="1:19" ht="15" thickBot="1" x14ac:dyDescent="0.35">
      <c r="A92" s="316" t="s">
        <v>376</v>
      </c>
      <c r="B92" s="316"/>
      <c r="C92" s="316"/>
      <c r="D92" s="316"/>
      <c r="E92" s="316"/>
      <c r="F92" s="316"/>
      <c r="I92" s="189"/>
      <c r="J92" s="189"/>
      <c r="K92" s="189"/>
      <c r="L92" s="191"/>
      <c r="M92" s="191"/>
      <c r="N92" s="191"/>
      <c r="O92" s="191"/>
      <c r="P92" s="128"/>
      <c r="Q92" s="160"/>
      <c r="R92" s="189"/>
      <c r="S92" s="14"/>
    </row>
    <row r="93" spans="1:19" ht="18.75" customHeight="1" thickBot="1" x14ac:dyDescent="0.35">
      <c r="A93" s="176">
        <f>A91+1</f>
        <v>73</v>
      </c>
      <c r="B93" s="46" t="s">
        <v>377</v>
      </c>
      <c r="C93" s="28" t="s">
        <v>337</v>
      </c>
      <c r="D93" s="171">
        <v>12</v>
      </c>
      <c r="E93" s="170"/>
      <c r="F93" s="205" t="s">
        <v>14</v>
      </c>
      <c r="I93" s="189"/>
      <c r="J93" s="189"/>
      <c r="K93" s="189"/>
      <c r="L93" s="228"/>
      <c r="M93" s="191"/>
      <c r="N93" s="191"/>
      <c r="O93" s="191"/>
      <c r="P93" s="128"/>
      <c r="Q93" s="160"/>
      <c r="R93" s="189"/>
      <c r="S93" s="14"/>
    </row>
    <row r="94" spans="1:19" ht="18" customHeight="1" thickBot="1" x14ac:dyDescent="0.35">
      <c r="A94" s="176">
        <f t="shared" ref="A94:A101" si="2">A93+1</f>
        <v>74</v>
      </c>
      <c r="B94" s="46" t="s">
        <v>378</v>
      </c>
      <c r="C94" s="28" t="s">
        <v>173</v>
      </c>
      <c r="D94" s="171">
        <v>60</v>
      </c>
      <c r="E94" s="170"/>
      <c r="F94" s="205" t="s">
        <v>14</v>
      </c>
      <c r="I94" s="189"/>
      <c r="J94" s="189"/>
      <c r="K94" s="189"/>
      <c r="L94" s="228"/>
      <c r="M94" s="191"/>
      <c r="N94" s="191"/>
      <c r="O94" s="191"/>
      <c r="P94" s="128"/>
      <c r="Q94" s="160"/>
      <c r="R94" s="189"/>
      <c r="S94" s="14"/>
    </row>
    <row r="95" spans="1:19" ht="16.5" customHeight="1" thickBot="1" x14ac:dyDescent="0.35">
      <c r="A95" s="176">
        <f t="shared" si="2"/>
        <v>75</v>
      </c>
      <c r="B95" s="46" t="s">
        <v>379</v>
      </c>
      <c r="C95" s="28" t="s">
        <v>337</v>
      </c>
      <c r="D95" s="171">
        <v>12</v>
      </c>
      <c r="E95" s="170"/>
      <c r="F95" s="205" t="s">
        <v>14</v>
      </c>
      <c r="I95" s="189"/>
      <c r="J95" s="189"/>
      <c r="K95" s="189"/>
      <c r="L95" s="229"/>
      <c r="M95" s="191"/>
      <c r="N95" s="191"/>
      <c r="O95" s="191"/>
      <c r="P95" s="128"/>
      <c r="Q95" s="160"/>
      <c r="R95" s="189"/>
      <c r="S95" s="14"/>
    </row>
    <row r="96" spans="1:19" ht="15.75" customHeight="1" thickBot="1" x14ac:dyDescent="0.35">
      <c r="A96" s="176">
        <f t="shared" si="2"/>
        <v>76</v>
      </c>
      <c r="B96" s="46" t="s">
        <v>380</v>
      </c>
      <c r="C96" s="28" t="s">
        <v>173</v>
      </c>
      <c r="D96" s="171">
        <v>229.5</v>
      </c>
      <c r="E96" s="170"/>
      <c r="F96" s="205" t="s">
        <v>14</v>
      </c>
      <c r="I96" s="189"/>
      <c r="J96" s="189"/>
      <c r="K96" s="189"/>
      <c r="L96" s="229"/>
      <c r="M96" s="191"/>
      <c r="N96" s="191"/>
      <c r="O96" s="191"/>
      <c r="P96" s="128"/>
      <c r="Q96" s="160"/>
      <c r="R96" s="189"/>
      <c r="S96" s="14"/>
    </row>
    <row r="97" spans="1:19" ht="17.25" customHeight="1" thickBot="1" x14ac:dyDescent="0.35">
      <c r="A97" s="176">
        <f t="shared" si="2"/>
        <v>77</v>
      </c>
      <c r="B97" s="46" t="s">
        <v>381</v>
      </c>
      <c r="C97" s="28" t="s">
        <v>173</v>
      </c>
      <c r="D97" s="171">
        <v>60</v>
      </c>
      <c r="E97" s="170"/>
      <c r="F97" s="205" t="s">
        <v>14</v>
      </c>
      <c r="I97" s="189"/>
      <c r="J97" s="189"/>
      <c r="K97" s="189"/>
      <c r="L97" s="229"/>
      <c r="M97" s="191"/>
      <c r="N97" s="191"/>
      <c r="O97" s="191"/>
      <c r="P97" s="128"/>
      <c r="Q97" s="160"/>
      <c r="R97" s="189"/>
      <c r="S97" s="14"/>
    </row>
    <row r="98" spans="1:19" ht="15" thickBot="1" x14ac:dyDescent="0.35">
      <c r="A98" s="176">
        <f t="shared" si="2"/>
        <v>78</v>
      </c>
      <c r="B98" s="46" t="s">
        <v>382</v>
      </c>
      <c r="C98" s="28" t="s">
        <v>337</v>
      </c>
      <c r="D98" s="171">
        <v>15</v>
      </c>
      <c r="E98" s="170"/>
      <c r="F98" s="205" t="s">
        <v>14</v>
      </c>
      <c r="I98" s="189"/>
      <c r="J98" s="189"/>
      <c r="K98" s="189"/>
      <c r="L98" s="229"/>
      <c r="M98" s="191"/>
      <c r="N98" s="191"/>
      <c r="O98" s="191"/>
      <c r="P98" s="128"/>
      <c r="Q98" s="160"/>
      <c r="R98" s="189"/>
      <c r="S98" s="14"/>
    </row>
    <row r="99" spans="1:19" ht="15" thickBot="1" x14ac:dyDescent="0.35">
      <c r="A99" s="176">
        <f t="shared" si="2"/>
        <v>79</v>
      </c>
      <c r="B99" s="46" t="s">
        <v>383</v>
      </c>
      <c r="C99" s="28" t="s">
        <v>173</v>
      </c>
      <c r="D99" s="171">
        <v>92.8</v>
      </c>
      <c r="E99" s="170"/>
      <c r="F99" s="205" t="s">
        <v>14</v>
      </c>
      <c r="I99" s="189"/>
      <c r="J99" s="189"/>
      <c r="K99" s="189"/>
      <c r="L99" s="229"/>
      <c r="M99" s="191"/>
      <c r="N99" s="191"/>
      <c r="O99" s="191"/>
      <c r="P99" s="128"/>
      <c r="Q99" s="160"/>
      <c r="R99" s="189"/>
      <c r="S99" s="14"/>
    </row>
    <row r="100" spans="1:19" ht="16.5" customHeight="1" thickBot="1" x14ac:dyDescent="0.35">
      <c r="A100" s="176">
        <f t="shared" si="2"/>
        <v>80</v>
      </c>
      <c r="B100" s="46" t="s">
        <v>384</v>
      </c>
      <c r="C100" s="28" t="s">
        <v>337</v>
      </c>
      <c r="D100" s="171">
        <v>12</v>
      </c>
      <c r="E100" s="170"/>
      <c r="F100" s="205" t="s">
        <v>14</v>
      </c>
      <c r="I100" s="189"/>
      <c r="J100" s="189"/>
      <c r="K100" s="189"/>
      <c r="L100" s="228"/>
      <c r="M100" s="191"/>
      <c r="N100" s="191"/>
      <c r="O100" s="191"/>
      <c r="P100" s="128"/>
      <c r="Q100" s="160"/>
      <c r="R100" s="189"/>
      <c r="S100" s="14"/>
    </row>
    <row r="101" spans="1:19" ht="18.75" customHeight="1" thickBot="1" x14ac:dyDescent="0.35">
      <c r="A101" s="145">
        <f t="shared" si="2"/>
        <v>81</v>
      </c>
      <c r="B101" s="131" t="s">
        <v>385</v>
      </c>
      <c r="C101" s="25" t="s">
        <v>337</v>
      </c>
      <c r="D101" s="35">
        <v>27</v>
      </c>
      <c r="E101" s="97"/>
      <c r="F101" s="181" t="s">
        <v>14</v>
      </c>
      <c r="I101" s="189"/>
      <c r="J101" s="189"/>
      <c r="K101" s="189"/>
      <c r="L101" s="191"/>
      <c r="M101" s="191"/>
      <c r="N101" s="191"/>
      <c r="O101" s="191"/>
      <c r="P101" s="128"/>
      <c r="Q101" s="160"/>
      <c r="R101" s="189"/>
      <c r="S101" s="14"/>
    </row>
    <row r="102" spans="1:19" ht="15" thickBot="1" x14ac:dyDescent="0.35">
      <c r="A102" s="319" t="s">
        <v>386</v>
      </c>
      <c r="B102" s="319"/>
      <c r="C102" s="319"/>
      <c r="D102" s="319"/>
      <c r="E102" s="319"/>
      <c r="F102" s="213" t="s">
        <v>14</v>
      </c>
      <c r="I102" s="189"/>
      <c r="J102" s="191"/>
      <c r="K102" s="191"/>
      <c r="L102" s="191"/>
      <c r="M102" s="191"/>
      <c r="N102" s="191"/>
      <c r="O102" s="191"/>
      <c r="P102" s="128"/>
      <c r="Q102" s="160"/>
      <c r="R102" s="189"/>
    </row>
  </sheetData>
  <mergeCells count="32">
    <mergeCell ref="A102:E102"/>
    <mergeCell ref="A1:F1"/>
    <mergeCell ref="A2:F2"/>
    <mergeCell ref="A3:F3"/>
    <mergeCell ref="A53:F53"/>
    <mergeCell ref="A5:F5"/>
    <mergeCell ref="A6:F6"/>
    <mergeCell ref="A16:F16"/>
    <mergeCell ref="A32:F32"/>
    <mergeCell ref="A37:F37"/>
    <mergeCell ref="A85:F85"/>
    <mergeCell ref="A43:F43"/>
    <mergeCell ref="A24:F24"/>
    <mergeCell ref="A26:F26"/>
    <mergeCell ref="A48:F48"/>
    <mergeCell ref="A50:F50"/>
    <mergeCell ref="I16:R16"/>
    <mergeCell ref="I32:R32"/>
    <mergeCell ref="I37:R37"/>
    <mergeCell ref="I43:R43"/>
    <mergeCell ref="I53:R53"/>
    <mergeCell ref="I24:R24"/>
    <mergeCell ref="I26:R26"/>
    <mergeCell ref="I48:R48"/>
    <mergeCell ref="I50:R50"/>
    <mergeCell ref="A92:F92"/>
    <mergeCell ref="A90:F90"/>
    <mergeCell ref="I90:R90"/>
    <mergeCell ref="I85:R85"/>
    <mergeCell ref="A82:F82"/>
    <mergeCell ref="I82:R82"/>
    <mergeCell ref="A88:F88"/>
  </mergeCells>
  <phoneticPr fontId="19" type="noConversion"/>
  <pageMargins left="0.70866141732283472" right="0.70866141732283472" top="0.74803149606299213" bottom="0.74803149606299213" header="0.31496062992125984" footer="0.31496062992125984"/>
  <pageSetup paperSize="9" scale="70" orientation="portrait" r:id="rId1"/>
  <headerFooter>
    <oddHeader>&amp;LN25 Rosslare Europort Access Road Scheme&amp;RVolume C - Pricing Document Spreadsheet      </oddHeader>
    <oddFooter>&amp;L229100548-MMD-0000-RE-CD-C-0017-Rev2&amp;C
&amp;1#&amp;"Calibri,Regular"&amp;10&amp;K000000 Mott MacDonald Restricted&amp;RPage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79E7DD970B64992B0E366CE949933" ma:contentTypeVersion="16" ma:contentTypeDescription="Create a new document." ma:contentTypeScope="" ma:versionID="6bae6a0febd086d12c73dddba245581c">
  <xsd:schema xmlns:xsd="http://www.w3.org/2001/XMLSchema" xmlns:xs="http://www.w3.org/2001/XMLSchema" xmlns:p="http://schemas.microsoft.com/office/2006/metadata/properties" xmlns:ns2="980b2c76-4eb4-4926-991a-bb246786b55e" xmlns:ns3="fd180d8e-6349-4d75-9049-f6cb1c3b64c4" xmlns:ns4="15379bab-02fb-4f0c-9d62-a2a24117c7d3" targetNamespace="http://schemas.microsoft.com/office/2006/metadata/properties" ma:root="true" ma:fieldsID="f4d37399c6e0b9d218d14c08ff1b3560" ns2:_="" ns3:_="" ns4:_="">
    <xsd:import namespace="980b2c76-4eb4-4926-991a-bb246786b55e"/>
    <xsd:import namespace="fd180d8e-6349-4d75-9049-f6cb1c3b64c4"/>
    <xsd:import namespace="15379bab-02fb-4f0c-9d62-a2a24117c7d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b2c76-4eb4-4926-991a-bb246786b5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769fe5bf-42bb-42e9-8fba-57fbf8ca4c17}" ma:internalName="TaxCatchAll" ma:showField="CatchAllData" ma:web="15379bab-02fb-4f0c-9d62-a2a24117c7d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d180d8e-6349-4d75-9049-f6cb1c3b64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ee4c5c-8f43-4f7f-9637-07f983ecca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379bab-02fb-4f0c-9d62-a2a24117c7d3"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80b2c76-4eb4-4926-991a-bb246786b55e">229100547-1422949287-131259</_dlc_DocId>
    <_dlc_DocIdUrl xmlns="980b2c76-4eb4-4926-991a-bb246786b55e">
      <Url>https://mottmac.sharepoint.com/teams/pj-d2484/gs-Wexcoco/_layouts/15/DocIdRedir.aspx?ID=229100547-1422949287-131259</Url>
      <Description>229100547-1422949287-131259</Description>
    </_dlc_DocIdUrl>
    <TaxCatchAll xmlns="980b2c76-4eb4-4926-991a-bb246786b55e" xsi:nil="true"/>
    <_dlc_DocIdPersistId xmlns="980b2c76-4eb4-4926-991a-bb246786b55e">false</_dlc_DocIdPersistId>
    <lcf76f155ced4ddcb4097134ff3c332f xmlns="fd180d8e-6349-4d75-9049-f6cb1c3b64c4">
      <Terms xmlns="http://schemas.microsoft.com/office/infopath/2007/PartnerControls"/>
    </lcf76f155ced4ddcb4097134ff3c332f>
    <SharedWithUsers xmlns="15379bab-02fb-4f0c-9d62-a2a24117c7d3">
      <UserInfo>
        <DisplayName/>
        <AccountId xsi:nil="true"/>
        <AccountType/>
      </UserInfo>
    </SharedWithUser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FD1736-D581-48FF-A75F-4144E7CDF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b2c76-4eb4-4926-991a-bb246786b55e"/>
    <ds:schemaRef ds:uri="fd180d8e-6349-4d75-9049-f6cb1c3b64c4"/>
    <ds:schemaRef ds:uri="15379bab-02fb-4f0c-9d62-a2a24117c7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178A8F-1D82-4277-92F5-2395F5F7F187}">
  <ds:schemaRefs>
    <ds:schemaRef ds:uri="http://schemas.microsoft.com/sharepoint/v3/contenttype/forms"/>
  </ds:schemaRefs>
</ds:datastoreItem>
</file>

<file path=customXml/itemProps3.xml><?xml version="1.0" encoding="utf-8"?>
<ds:datastoreItem xmlns:ds="http://schemas.openxmlformats.org/officeDocument/2006/customXml" ds:itemID="{AD4F2600-5668-4B7C-8939-2F7264482ED9}">
  <ds:schemaRefs>
    <ds:schemaRef ds:uri="http://purl.org/dc/elements/1.1/"/>
    <ds:schemaRef ds:uri="http://purl.org/dc/terms/"/>
    <ds:schemaRef ds:uri="15379bab-02fb-4f0c-9d62-a2a24117c7d3"/>
    <ds:schemaRef ds:uri="http://purl.org/dc/dcmitype/"/>
    <ds:schemaRef ds:uri="http://schemas.microsoft.com/office/infopath/2007/PartnerControls"/>
    <ds:schemaRef ds:uri="980b2c76-4eb4-4926-991a-bb246786b55e"/>
    <ds:schemaRef ds:uri="http://schemas.microsoft.com/office/2006/documentManagement/types"/>
    <ds:schemaRef ds:uri="fd180d8e-6349-4d75-9049-f6cb1c3b64c4"/>
    <ds:schemaRef ds:uri="http://schemas.microsoft.com/office/2006/metadata/properti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DB71F3EC-FDC1-42D7-AE0B-913FA75CA21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54</vt:i4>
      </vt:variant>
    </vt:vector>
  </HeadingPairs>
  <TitlesOfParts>
    <vt:vector size="104" baseType="lpstr">
      <vt:lpstr>Series 100</vt:lpstr>
      <vt:lpstr>Bill Part 01 Summary</vt:lpstr>
      <vt:lpstr>Series 200</vt:lpstr>
      <vt:lpstr>Series 200 Summary</vt:lpstr>
      <vt:lpstr>Series 300</vt:lpstr>
      <vt:lpstr>Series 300 Summary</vt:lpstr>
      <vt:lpstr>Series 400</vt:lpstr>
      <vt:lpstr>Series 400 Summary</vt:lpstr>
      <vt:lpstr>Series 600</vt:lpstr>
      <vt:lpstr>Series 600 Summary</vt:lpstr>
      <vt:lpstr>Bill Part 02 Heading 01</vt:lpstr>
      <vt:lpstr>Series 500</vt:lpstr>
      <vt:lpstr>Series 500 Summary</vt:lpstr>
      <vt:lpstr>Series 700</vt:lpstr>
      <vt:lpstr>Series 700 Summary</vt:lpstr>
      <vt:lpstr>Series 1100</vt:lpstr>
      <vt:lpstr>Series 1100 Summary</vt:lpstr>
      <vt:lpstr>Bill Part 02 Heading 02</vt:lpstr>
      <vt:lpstr>Series 1200</vt:lpstr>
      <vt:lpstr>Series 1200 Summary</vt:lpstr>
      <vt:lpstr>Series 1300</vt:lpstr>
      <vt:lpstr>Series 1300 Summary</vt:lpstr>
      <vt:lpstr>Series 1400</vt:lpstr>
      <vt:lpstr>Series 1400 Summary</vt:lpstr>
      <vt:lpstr>Bill Part 02 Heading 03</vt:lpstr>
      <vt:lpstr>Bill Part 02 Summary</vt:lpstr>
      <vt:lpstr>Structure B1</vt:lpstr>
      <vt:lpstr>Bill Part 03 Heading 01</vt:lpstr>
      <vt:lpstr>Structure B2</vt:lpstr>
      <vt:lpstr>Bill Part 03 Heading 02</vt:lpstr>
      <vt:lpstr>Structure B3</vt:lpstr>
      <vt:lpstr>Bill Part 03 Heading 03</vt:lpstr>
      <vt:lpstr>Structure C1</vt:lpstr>
      <vt:lpstr>Bill Part 03 Heading 04</vt:lpstr>
      <vt:lpstr>Structure C2</vt:lpstr>
      <vt:lpstr>Bill Part 03 Heading 05</vt:lpstr>
      <vt:lpstr>Series 2400</vt:lpstr>
      <vt:lpstr>Series 2400 Summary</vt:lpstr>
      <vt:lpstr>Bill Part 03 Heading 06</vt:lpstr>
      <vt:lpstr>Bill Part 03 Summary</vt:lpstr>
      <vt:lpstr>Series 2700</vt:lpstr>
      <vt:lpstr>Series 2700 Summary</vt:lpstr>
      <vt:lpstr>Bill Part 04 Summary</vt:lpstr>
      <vt:lpstr>Series 2900</vt:lpstr>
      <vt:lpstr>Series 2900 Summary</vt:lpstr>
      <vt:lpstr>Bill Part 05 Summary</vt:lpstr>
      <vt:lpstr>Series 3000</vt:lpstr>
      <vt:lpstr>Series 3000 Summary</vt:lpstr>
      <vt:lpstr>Bill Part 06 Summary</vt:lpstr>
      <vt:lpstr>Bill of Quantities Summary</vt:lpstr>
      <vt:lpstr>'Bill of Quantities Summary'!Print_Area</vt:lpstr>
      <vt:lpstr>'Bill Part 01 Summary'!Print_Area</vt:lpstr>
      <vt:lpstr>'Bill Part 02 Heading 01'!Print_Area</vt:lpstr>
      <vt:lpstr>'Bill Part 02 Heading 02'!Print_Area</vt:lpstr>
      <vt:lpstr>'Bill Part 02 Heading 03'!Print_Area</vt:lpstr>
      <vt:lpstr>'Bill Part 02 Summary'!Print_Area</vt:lpstr>
      <vt:lpstr>'Bill Part 03 Heading 02'!Print_Area</vt:lpstr>
      <vt:lpstr>'Bill Part 03 Heading 04'!Print_Area</vt:lpstr>
      <vt:lpstr>'Bill Part 03 Heading 05'!Print_Area</vt:lpstr>
      <vt:lpstr>'Bill Part 03 Heading 06'!Print_Area</vt:lpstr>
      <vt:lpstr>'Bill Part 03 Summary'!Print_Area</vt:lpstr>
      <vt:lpstr>'Bill Part 05 Summary'!Print_Area</vt:lpstr>
      <vt:lpstr>'Series 100'!Print_Area</vt:lpstr>
      <vt:lpstr>'Series 1100'!Print_Area</vt:lpstr>
      <vt:lpstr>'Series 1100 Summary'!Print_Area</vt:lpstr>
      <vt:lpstr>'Series 1200'!Print_Area</vt:lpstr>
      <vt:lpstr>'Series 1200 Summary'!Print_Area</vt:lpstr>
      <vt:lpstr>'Series 1300'!Print_Area</vt:lpstr>
      <vt:lpstr>'Series 1300 Summary'!Print_Area</vt:lpstr>
      <vt:lpstr>'Series 1400'!Print_Area</vt:lpstr>
      <vt:lpstr>'Series 1400 Summary'!Print_Area</vt:lpstr>
      <vt:lpstr>'Series 200'!Print_Area</vt:lpstr>
      <vt:lpstr>'Series 200 Summary'!Print_Area</vt:lpstr>
      <vt:lpstr>'Series 2400'!Print_Area</vt:lpstr>
      <vt:lpstr>'Series 2400 Summary'!Print_Area</vt:lpstr>
      <vt:lpstr>'Series 2700'!Print_Area</vt:lpstr>
      <vt:lpstr>'Series 2700 Summary'!Print_Area</vt:lpstr>
      <vt:lpstr>'Series 2900'!Print_Area</vt:lpstr>
      <vt:lpstr>'Series 2900 Summary'!Print_Area</vt:lpstr>
      <vt:lpstr>'Series 300'!Print_Area</vt:lpstr>
      <vt:lpstr>'Series 300 Summary'!Print_Area</vt:lpstr>
      <vt:lpstr>'Series 3000'!Print_Area</vt:lpstr>
      <vt:lpstr>'Series 400'!Print_Area</vt:lpstr>
      <vt:lpstr>'Series 400 Summary'!Print_Area</vt:lpstr>
      <vt:lpstr>'Series 500'!Print_Area</vt:lpstr>
      <vt:lpstr>'Series 500 Summary'!Print_Area</vt:lpstr>
      <vt:lpstr>'Series 600'!Print_Area</vt:lpstr>
      <vt:lpstr>'Series 600 Summary'!Print_Area</vt:lpstr>
      <vt:lpstr>'Series 700'!Print_Area</vt:lpstr>
      <vt:lpstr>'Series 700 Summary'!Print_Area</vt:lpstr>
      <vt:lpstr>'Structure B1'!Print_Area</vt:lpstr>
      <vt:lpstr>'Structure B2'!Print_Area</vt:lpstr>
      <vt:lpstr>'Structure B3'!Print_Area</vt:lpstr>
      <vt:lpstr>'Structure C1'!Print_Area</vt:lpstr>
      <vt:lpstr>'Structure C2'!Print_Area</vt:lpstr>
      <vt:lpstr>'Series 100'!Print_Titles</vt:lpstr>
      <vt:lpstr>'Series 1100'!Print_Titles</vt:lpstr>
      <vt:lpstr>'Series 1200'!Print_Titles</vt:lpstr>
      <vt:lpstr>'Series 200'!Print_Titles</vt:lpstr>
      <vt:lpstr>'Series 2700'!Print_Titles</vt:lpstr>
      <vt:lpstr>'Series 300'!Print_Titles</vt:lpstr>
      <vt:lpstr>'Series 400'!Print_Titles</vt:lpstr>
      <vt:lpstr>'Series 500'!Print_Titles</vt:lpstr>
      <vt:lpstr>'Series 600'!Print_Titles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Hegarty, John</dc:creator>
  <cp:keywords/>
  <dc:description/>
  <cp:lastModifiedBy>Clodagh Hourihane</cp:lastModifiedBy>
  <cp:revision/>
  <cp:lastPrinted>2026-04-24T09:17:17Z</cp:lastPrinted>
  <dcterms:created xsi:type="dcterms:W3CDTF">2018-04-11T11:37:19Z</dcterms:created>
  <dcterms:modified xsi:type="dcterms:W3CDTF">2026-05-15T09:26:56Z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54a20382-04e0-4818-b426-3fbfd4218469</vt:lpwstr>
  </property>
  <property fmtid="{D5CDD505-2E9C-101B-9397-08002B2CF9AE}" pid="3" name="ContentTypeId">
    <vt:lpwstr>0x0101001D879E7DD970B64992B0E366CE949933</vt:lpwstr>
  </property>
  <property fmtid="{D5CDD505-2E9C-101B-9397-08002B2CF9AE}" pid="4" name="TaxKeyword">
    <vt:lpwstr/>
  </property>
  <property fmtid="{D5CDD505-2E9C-101B-9397-08002B2CF9AE}" pid="5" name="AuthorIds_UIVersion_2">
    <vt:lpwstr>83</vt:lpwstr>
  </property>
  <property fmtid="{D5CDD505-2E9C-101B-9397-08002B2CF9AE}" pid="6" name="Order">
    <vt:r8>4000300</vt:r8>
  </property>
  <property fmtid="{D5CDD505-2E9C-101B-9397-08002B2CF9AE}" pid="7" name="xd_Signature">
    <vt:bool>false</vt:bool>
  </property>
  <property fmtid="{D5CDD505-2E9C-101B-9397-08002B2CF9AE}" pid="8" name="xd_ProgID">
    <vt:lpwstr/>
  </property>
  <property fmtid="{D5CDD505-2E9C-101B-9397-08002B2CF9AE}" pid="9" name="SharedWithUsers">
    <vt:lpwstr/>
  </property>
  <property fmtid="{D5CDD505-2E9C-101B-9397-08002B2CF9AE}" pid="10" name="ComplianceAssetId">
    <vt:lpwstr/>
  </property>
  <property fmtid="{D5CDD505-2E9C-101B-9397-08002B2CF9AE}" pid="11" name="TemplateUrl">
    <vt:lpwstr/>
  </property>
  <property fmtid="{D5CDD505-2E9C-101B-9397-08002B2CF9AE}" pid="12" name="IconOverlay">
    <vt:lpwstr/>
  </property>
  <property fmtid="{D5CDD505-2E9C-101B-9397-08002B2CF9AE}" pid="13" name="_ExtendedDescription">
    <vt:lpwstr/>
  </property>
  <property fmtid="{D5CDD505-2E9C-101B-9397-08002B2CF9AE}" pid="14" name="TriggerFlowInfo">
    <vt:lpwstr/>
  </property>
  <property fmtid="{D5CDD505-2E9C-101B-9397-08002B2CF9AE}" pid="15" name="MediaServiceImageTags">
    <vt:lpwstr/>
  </property>
  <property fmtid="{D5CDD505-2E9C-101B-9397-08002B2CF9AE}" pid="16" name="lcf76f155ced4ddcb4097134ff3c332f">
    <vt:lpwstr/>
  </property>
  <property fmtid="{D5CDD505-2E9C-101B-9397-08002B2CF9AE}" pid="17" name="MSIP_Label_f49efa9f-42fe-4312-9503-c89a219c0830_Enabled">
    <vt:lpwstr>true</vt:lpwstr>
  </property>
  <property fmtid="{D5CDD505-2E9C-101B-9397-08002B2CF9AE}" pid="18" name="MSIP_Label_f49efa9f-42fe-4312-9503-c89a219c0830_SetDate">
    <vt:lpwstr>2024-05-14T11:59:16Z</vt:lpwstr>
  </property>
  <property fmtid="{D5CDD505-2E9C-101B-9397-08002B2CF9AE}" pid="19" name="MSIP_Label_f49efa9f-42fe-4312-9503-c89a219c0830_Method">
    <vt:lpwstr>Standard</vt:lpwstr>
  </property>
  <property fmtid="{D5CDD505-2E9C-101B-9397-08002B2CF9AE}" pid="20" name="MSIP_Label_f49efa9f-42fe-4312-9503-c89a219c0830_Name">
    <vt:lpwstr>MM RESTRICTED</vt:lpwstr>
  </property>
  <property fmtid="{D5CDD505-2E9C-101B-9397-08002B2CF9AE}" pid="21" name="MSIP_Label_f49efa9f-42fe-4312-9503-c89a219c0830_SiteId">
    <vt:lpwstr>a2bed0c4-5957-4f73-b0c2-a811407590fb</vt:lpwstr>
  </property>
  <property fmtid="{D5CDD505-2E9C-101B-9397-08002B2CF9AE}" pid="22" name="MSIP_Label_f49efa9f-42fe-4312-9503-c89a219c0830_ActionId">
    <vt:lpwstr>3e773b38-0a16-4533-a953-ec19c45a02f3</vt:lpwstr>
  </property>
  <property fmtid="{D5CDD505-2E9C-101B-9397-08002B2CF9AE}" pid="23" name="MSIP_Label_f49efa9f-42fe-4312-9503-c89a219c0830_ContentBits">
    <vt:lpwstr>2</vt:lpwstr>
  </property>
  <property fmtid="{D5CDD505-2E9C-101B-9397-08002B2CF9AE}" pid="24" name="Folder_Number">
    <vt:lpwstr/>
  </property>
  <property fmtid="{D5CDD505-2E9C-101B-9397-08002B2CF9AE}" pid="25" name="Folder_Code">
    <vt:lpwstr/>
  </property>
  <property fmtid="{D5CDD505-2E9C-101B-9397-08002B2CF9AE}" pid="26" name="Folder_Name">
    <vt:lpwstr/>
  </property>
  <property fmtid="{D5CDD505-2E9C-101B-9397-08002B2CF9AE}" pid="27" name="Folder_Description">
    <vt:lpwstr/>
  </property>
  <property fmtid="{D5CDD505-2E9C-101B-9397-08002B2CF9AE}" pid="28" name="/Folder_Name/">
    <vt:lpwstr/>
  </property>
  <property fmtid="{D5CDD505-2E9C-101B-9397-08002B2CF9AE}" pid="29" name="/Folder_Description/">
    <vt:lpwstr/>
  </property>
  <property fmtid="{D5CDD505-2E9C-101B-9397-08002B2CF9AE}" pid="30" name="Folder_Version">
    <vt:lpwstr/>
  </property>
  <property fmtid="{D5CDD505-2E9C-101B-9397-08002B2CF9AE}" pid="31" name="Folder_VersionSeq">
    <vt:lpwstr/>
  </property>
  <property fmtid="{D5CDD505-2E9C-101B-9397-08002B2CF9AE}" pid="32" name="Folder_Manager">
    <vt:lpwstr/>
  </property>
  <property fmtid="{D5CDD505-2E9C-101B-9397-08002B2CF9AE}" pid="33" name="Folder_ManagerDesc">
    <vt:lpwstr/>
  </property>
  <property fmtid="{D5CDD505-2E9C-101B-9397-08002B2CF9AE}" pid="34" name="Folder_Storage">
    <vt:lpwstr/>
  </property>
  <property fmtid="{D5CDD505-2E9C-101B-9397-08002B2CF9AE}" pid="35" name="Folder_StorageDesc">
    <vt:lpwstr/>
  </property>
  <property fmtid="{D5CDD505-2E9C-101B-9397-08002B2CF9AE}" pid="36" name="Folder_Creator">
    <vt:lpwstr/>
  </property>
  <property fmtid="{D5CDD505-2E9C-101B-9397-08002B2CF9AE}" pid="37" name="Folder_CreatorDesc">
    <vt:lpwstr/>
  </property>
  <property fmtid="{D5CDD505-2E9C-101B-9397-08002B2CF9AE}" pid="38" name="Folder_CreateDate">
    <vt:lpwstr/>
  </property>
  <property fmtid="{D5CDD505-2E9C-101B-9397-08002B2CF9AE}" pid="39" name="Folder_Updater">
    <vt:lpwstr/>
  </property>
  <property fmtid="{D5CDD505-2E9C-101B-9397-08002B2CF9AE}" pid="40" name="Folder_UpdaterDesc">
    <vt:lpwstr/>
  </property>
  <property fmtid="{D5CDD505-2E9C-101B-9397-08002B2CF9AE}" pid="41" name="Folder_UpdateDate">
    <vt:lpwstr/>
  </property>
  <property fmtid="{D5CDD505-2E9C-101B-9397-08002B2CF9AE}" pid="42" name="Document_Number">
    <vt:lpwstr/>
  </property>
  <property fmtid="{D5CDD505-2E9C-101B-9397-08002B2CF9AE}" pid="43" name="Document_Name">
    <vt:lpwstr/>
  </property>
  <property fmtid="{D5CDD505-2E9C-101B-9397-08002B2CF9AE}" pid="44" name="Document_FileName">
    <vt:lpwstr/>
  </property>
  <property fmtid="{D5CDD505-2E9C-101B-9397-08002B2CF9AE}" pid="45" name="Document_Version">
    <vt:lpwstr/>
  </property>
  <property fmtid="{D5CDD505-2E9C-101B-9397-08002B2CF9AE}" pid="46" name="Document_VersionSeq">
    <vt:lpwstr/>
  </property>
  <property fmtid="{D5CDD505-2E9C-101B-9397-08002B2CF9AE}" pid="47" name="Document_Creator">
    <vt:lpwstr/>
  </property>
  <property fmtid="{D5CDD505-2E9C-101B-9397-08002B2CF9AE}" pid="48" name="Document_CreatorDesc">
    <vt:lpwstr/>
  </property>
  <property fmtid="{D5CDD505-2E9C-101B-9397-08002B2CF9AE}" pid="49" name="Document_CreateDate">
    <vt:lpwstr/>
  </property>
  <property fmtid="{D5CDD505-2E9C-101B-9397-08002B2CF9AE}" pid="50" name="Document_Updater">
    <vt:lpwstr/>
  </property>
  <property fmtid="{D5CDD505-2E9C-101B-9397-08002B2CF9AE}" pid="51" name="Document_UpdaterDesc">
    <vt:lpwstr/>
  </property>
  <property fmtid="{D5CDD505-2E9C-101B-9397-08002B2CF9AE}" pid="52" name="Document_UpdateDate">
    <vt:lpwstr/>
  </property>
  <property fmtid="{D5CDD505-2E9C-101B-9397-08002B2CF9AE}" pid="53" name="Document_Size">
    <vt:lpwstr/>
  </property>
  <property fmtid="{D5CDD505-2E9C-101B-9397-08002B2CF9AE}" pid="54" name="Document_Storage">
    <vt:lpwstr/>
  </property>
  <property fmtid="{D5CDD505-2E9C-101B-9397-08002B2CF9AE}" pid="55" name="Document_StorageDesc">
    <vt:lpwstr/>
  </property>
  <property fmtid="{D5CDD505-2E9C-101B-9397-08002B2CF9AE}" pid="56" name="Document_Department">
    <vt:lpwstr/>
  </property>
  <property fmtid="{D5CDD505-2E9C-101B-9397-08002B2CF9AE}" pid="57" name="Document_DepartmentDesc">
    <vt:lpwstr/>
  </property>
</Properties>
</file>