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it Projects\Projects\2023\23FG10 Woodside Swords\02 Tender\Documents\"/>
    </mc:Choice>
  </mc:AlternateContent>
  <xr:revisionPtr revIDLastSave="0" documentId="13_ncr:1_{64AA0AAE-0E01-4A44-BF07-1E454A6E84CD}" xr6:coauthVersionLast="47" xr6:coauthVersionMax="47" xr10:uidLastSave="{00000000-0000-0000-0000-000000000000}"/>
  <bookViews>
    <workbookView xWindow="-28920" yWindow="-120" windowWidth="29040" windowHeight="15720" xr2:uid="{5609FF13-26D5-4518-B608-DACC14A06194}"/>
  </bookViews>
  <sheets>
    <sheet name="Planting Schedu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4" i="3" l="1"/>
  <c r="J141" i="3"/>
  <c r="J136" i="3"/>
  <c r="J137" i="3"/>
  <c r="J138" i="3"/>
  <c r="J139" i="3"/>
  <c r="J140" i="3"/>
  <c r="J135" i="3"/>
  <c r="J110" i="3"/>
  <c r="J42" i="3"/>
  <c r="J50" i="3"/>
  <c r="J107" i="3"/>
  <c r="J104" i="3"/>
  <c r="J105" i="3"/>
  <c r="J106" i="3"/>
  <c r="J103" i="3"/>
  <c r="J100" i="3"/>
  <c r="J81" i="3"/>
  <c r="J74" i="3"/>
  <c r="J56" i="3"/>
  <c r="J67" i="3" s="1"/>
  <c r="J39" i="3"/>
  <c r="J40" i="3"/>
  <c r="J41" i="3"/>
  <c r="K25" i="3"/>
  <c r="C26" i="3" s="1"/>
  <c r="K134" i="3"/>
  <c r="C71" i="3"/>
  <c r="C72" i="3"/>
  <c r="C73" i="3"/>
  <c r="C70" i="3"/>
  <c r="C84" i="3"/>
  <c r="K77" i="3"/>
  <c r="C78" i="3" s="1"/>
  <c r="K69" i="3"/>
  <c r="K70" i="3"/>
  <c r="K45" i="3"/>
  <c r="K30" i="3"/>
  <c r="C140" i="3" l="1"/>
  <c r="K102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100" i="3" s="1"/>
  <c r="C80" i="3"/>
  <c r="C79" i="3"/>
  <c r="F81" i="3"/>
  <c r="F74" i="3"/>
  <c r="K53" i="3"/>
  <c r="C49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67" i="3" s="1"/>
  <c r="F50" i="3"/>
  <c r="C137" i="3" l="1"/>
  <c r="C138" i="3"/>
  <c r="C135" i="3"/>
  <c r="C139" i="3"/>
  <c r="C136" i="3"/>
  <c r="C106" i="3"/>
  <c r="C105" i="3"/>
  <c r="C104" i="3"/>
  <c r="C103" i="3"/>
  <c r="C74" i="3"/>
  <c r="C47" i="3"/>
  <c r="C46" i="3"/>
  <c r="C48" i="3"/>
  <c r="C22" i="3" l="1"/>
  <c r="C41" i="3"/>
  <c r="C40" i="3"/>
  <c r="C39" i="3"/>
  <c r="C36" i="3"/>
  <c r="C35" i="3"/>
  <c r="C34" i="3"/>
  <c r="C33" i="3"/>
  <c r="C32" i="3"/>
  <c r="C31" i="3"/>
  <c r="C42" i="3" s="1"/>
  <c r="C27" i="3"/>
  <c r="F100" i="3"/>
  <c r="F107" i="3"/>
  <c r="C81" i="3" l="1"/>
  <c r="J80" i="3" l="1"/>
  <c r="J79" i="3"/>
  <c r="J78" i="3"/>
  <c r="J61" i="3"/>
  <c r="F67" i="3"/>
  <c r="F42" i="3"/>
  <c r="F141" i="3"/>
  <c r="C50" i="3" l="1"/>
  <c r="C141" i="3"/>
  <c r="C107" i="3" l="1"/>
  <c r="J20" i="3"/>
  <c r="J54" i="3" l="1"/>
  <c r="F27" i="3" l="1"/>
  <c r="J26" i="3"/>
  <c r="J35" i="3"/>
  <c r="J49" i="3"/>
  <c r="J36" i="3"/>
  <c r="J34" i="3"/>
  <c r="J33" i="3"/>
  <c r="J32" i="3"/>
  <c r="J48" i="3"/>
  <c r="J31" i="3" l="1"/>
  <c r="J91" i="3"/>
  <c r="J90" i="3"/>
  <c r="J86" i="3"/>
  <c r="J62" i="3"/>
  <c r="J46" i="3"/>
  <c r="J21" i="3"/>
  <c r="J17" i="3"/>
  <c r="J16" i="3"/>
  <c r="J15" i="3"/>
  <c r="J14" i="3"/>
  <c r="J13" i="3"/>
  <c r="J12" i="3"/>
  <c r="J11" i="3"/>
  <c r="J10" i="3"/>
  <c r="J9" i="3"/>
  <c r="J8" i="3"/>
  <c r="J88" i="3" l="1"/>
  <c r="J89" i="3"/>
  <c r="J92" i="3"/>
  <c r="J93" i="3"/>
  <c r="J94" i="3"/>
  <c r="J95" i="3"/>
  <c r="J96" i="3"/>
  <c r="J97" i="3"/>
  <c r="J98" i="3"/>
  <c r="J99" i="3"/>
  <c r="J87" i="3"/>
  <c r="J85" i="3"/>
  <c r="J84" i="3"/>
  <c r="J73" i="3"/>
  <c r="J72" i="3"/>
  <c r="J71" i="3"/>
  <c r="J70" i="3"/>
  <c r="J66" i="3"/>
  <c r="J65" i="3"/>
  <c r="J64" i="3"/>
  <c r="J63" i="3"/>
  <c r="J60" i="3"/>
  <c r="J59" i="3"/>
  <c r="J58" i="3"/>
  <c r="J57" i="3"/>
  <c r="J55" i="3"/>
  <c r="J53" i="3"/>
  <c r="J47" i="3"/>
</calcChain>
</file>

<file path=xl/sharedStrings.xml><?xml version="1.0" encoding="utf-8"?>
<sst xmlns="http://schemas.openxmlformats.org/spreadsheetml/2006/main" count="326" uniqueCount="161">
  <si>
    <t>Woodside, Swords, Planting Schedule</t>
  </si>
  <si>
    <r>
      <rPr>
        <b/>
        <sz val="12"/>
        <color theme="1"/>
        <rFont val="Arial Narrow"/>
        <family val="2"/>
      </rPr>
      <t>WRB</t>
    </r>
    <r>
      <rPr>
        <sz val="12"/>
        <color theme="1"/>
        <rFont val="Arial Narrow"/>
        <family val="2"/>
      </rPr>
      <t xml:space="preserve"> - Wire root-balled/</t>
    </r>
    <r>
      <rPr>
        <b/>
        <sz val="12"/>
        <color theme="1"/>
        <rFont val="Arial Narrow"/>
        <family val="2"/>
      </rPr>
      <t>R/B</t>
    </r>
    <r>
      <rPr>
        <sz val="12"/>
        <color theme="1"/>
        <rFont val="Arial Narrow"/>
        <family val="2"/>
      </rPr>
      <t xml:space="preserve"> - Root Balled/</t>
    </r>
    <r>
      <rPr>
        <b/>
        <sz val="12"/>
        <color theme="1"/>
        <rFont val="Arial Narrow"/>
        <family val="2"/>
      </rPr>
      <t>2ltr. Cg</t>
    </r>
    <r>
      <rPr>
        <sz val="12"/>
        <color theme="1"/>
        <rFont val="Arial Narrow"/>
        <family val="2"/>
      </rPr>
      <t>. = 2 Litre Container Grown/</t>
    </r>
    <r>
      <rPr>
        <b/>
        <sz val="12"/>
        <color theme="1"/>
        <rFont val="Arial Narrow"/>
        <family val="2"/>
      </rPr>
      <t>4 x tr.</t>
    </r>
    <r>
      <rPr>
        <sz val="12"/>
        <color theme="1"/>
        <rFont val="Arial Narrow"/>
        <family val="2"/>
      </rPr>
      <t xml:space="preserve"> = 4 times transplanted/</t>
    </r>
    <r>
      <rPr>
        <b/>
        <sz val="12"/>
        <color theme="1"/>
        <rFont val="Arial Narrow"/>
        <family val="2"/>
      </rPr>
      <t>m. ht.</t>
    </r>
    <r>
      <rPr>
        <sz val="12"/>
        <color theme="1"/>
        <rFont val="Arial Narrow"/>
        <family val="2"/>
      </rPr>
      <t xml:space="preserve"> = metres in height</t>
    </r>
  </si>
  <si>
    <t>TAG.</t>
  </si>
  <si>
    <t>NO.</t>
  </si>
  <si>
    <t>SPECIES</t>
  </si>
  <si>
    <t>SIZE</t>
  </si>
  <si>
    <t>SPECIFICATION</t>
  </si>
  <si>
    <t>Rate</t>
  </si>
  <si>
    <t>Total</t>
  </si>
  <si>
    <t>Proposed Semi-Mature Tree Planting:</t>
  </si>
  <si>
    <t>Semi-Mature Trees:</t>
  </si>
  <si>
    <t>Ar</t>
  </si>
  <si>
    <t>Acer rubrum 'October Glory' (Fruit Producing)</t>
  </si>
  <si>
    <t>30-35cmg.</t>
  </si>
  <si>
    <t>Clearstem</t>
  </si>
  <si>
    <t>WRB</t>
  </si>
  <si>
    <t>6xtr.Min</t>
  </si>
  <si>
    <t>Ah</t>
  </si>
  <si>
    <t>Aesculus hippocastanum (Fruit Producing)</t>
  </si>
  <si>
    <t>Jr</t>
  </si>
  <si>
    <t>Jugulans regia (Fruit Producing)</t>
  </si>
  <si>
    <t>Ac</t>
  </si>
  <si>
    <t>Acer campestre  'Elegant' (Fruit Producing)</t>
  </si>
  <si>
    <t>16-18cmg.</t>
  </si>
  <si>
    <t>4xtr.Min.</t>
  </si>
  <si>
    <t>Ag</t>
  </si>
  <si>
    <t>Alnus glutinosa (Fruit Producing)</t>
  </si>
  <si>
    <t>Bp</t>
  </si>
  <si>
    <t>Betula pubescens (Native)</t>
  </si>
  <si>
    <t>Ps</t>
  </si>
  <si>
    <t>Pinus sylvestris (Native)</t>
  </si>
  <si>
    <t>Pc</t>
  </si>
  <si>
    <t>Pyrus calleryana 'Chanticleer' (Fruit Producing)</t>
  </si>
  <si>
    <t>Qr</t>
  </si>
  <si>
    <t>Quercus robur (Native)</t>
  </si>
  <si>
    <t>Sa</t>
  </si>
  <si>
    <t>Sorbus aucuparia (Native) (Fruit Producing)</t>
  </si>
  <si>
    <t>Multi-Stem Trees:</t>
  </si>
  <si>
    <t>Al</t>
  </si>
  <si>
    <t>Amelanchier lamarckii (Fruit Producing)</t>
  </si>
  <si>
    <t>2 to 2½m.ht.</t>
  </si>
  <si>
    <t>Multi-stem</t>
  </si>
  <si>
    <t>3xtr.Min.</t>
  </si>
  <si>
    <t>Mg</t>
  </si>
  <si>
    <t>Magnolia grandiflora (Fruit Producing)</t>
  </si>
  <si>
    <r>
      <rPr>
        <b/>
        <sz val="12"/>
        <color theme="1"/>
        <rFont val="Arial Narrow"/>
        <family val="2"/>
      </rPr>
      <t xml:space="preserve">CLIPPED HEDGE </t>
    </r>
    <r>
      <rPr>
        <sz val="12"/>
        <color theme="1"/>
        <rFont val="Arial Narrow"/>
        <family val="2"/>
      </rPr>
      <t>(Planted at 200mm centres in a staggered row)</t>
    </r>
  </si>
  <si>
    <t>linear metres</t>
  </si>
  <si>
    <t>no. of units</t>
  </si>
  <si>
    <t>Ilex crenata</t>
  </si>
  <si>
    <t>5 litre</t>
  </si>
  <si>
    <t>c.g.</t>
  </si>
  <si>
    <t>NATIVE HEDGEROW MIX</t>
  </si>
  <si>
    <t>Mixed Hedge: Hedgerow Whips planted in a staggered row at 0.25metre centres.</t>
  </si>
  <si>
    <t>Corylus avellana</t>
  </si>
  <si>
    <t>1+2</t>
  </si>
  <si>
    <t>b.r.</t>
  </si>
  <si>
    <t>Crateagus monogyna (Native)</t>
  </si>
  <si>
    <t>Prunus spinosa (Native)</t>
  </si>
  <si>
    <t>Rosa canina (Native) (Fruit Producing)</t>
  </si>
  <si>
    <t>Sambucus nigra (Fruit Producing)</t>
  </si>
  <si>
    <t>Viburnum opulus (Native)</t>
  </si>
  <si>
    <r>
      <t xml:space="preserve">Heritage Fruit Species: </t>
    </r>
    <r>
      <rPr>
        <sz val="12"/>
        <color theme="1"/>
        <rFont val="Arial Narrow"/>
        <family val="2"/>
      </rPr>
      <t>(Planted as whips)</t>
    </r>
  </si>
  <si>
    <r>
      <t xml:space="preserve">Irish Heritage Apple  </t>
    </r>
    <r>
      <rPr>
        <i/>
        <sz val="12"/>
        <rFont val="Arial Narrow"/>
        <family val="2"/>
      </rPr>
      <t>(Malus var.)</t>
    </r>
  </si>
  <si>
    <t>2ltr.</t>
  </si>
  <si>
    <t xml:space="preserve"> M26 root stock</t>
  </si>
  <si>
    <r>
      <t xml:space="preserve">Irish Heritage Pear  </t>
    </r>
    <r>
      <rPr>
        <i/>
        <sz val="12"/>
        <rFont val="Arial Narrow"/>
        <family val="2"/>
      </rPr>
      <t>(Pyrus var.)</t>
    </r>
  </si>
  <si>
    <r>
      <t xml:space="preserve">Irish Heritage Plum  </t>
    </r>
    <r>
      <rPr>
        <i/>
        <sz val="12"/>
        <rFont val="Arial Narrow"/>
        <family val="2"/>
      </rPr>
      <t>(Prunus var.)</t>
    </r>
  </si>
  <si>
    <t>PLANTING MIX - SHADE</t>
  </si>
  <si>
    <t>m2</t>
  </si>
  <si>
    <t>Shrubs:</t>
  </si>
  <si>
    <t>per square metre</t>
  </si>
  <si>
    <t>Hydrangea panicluata 'Limelight'</t>
  </si>
  <si>
    <t>Acer palmatum 'Dissectum'</t>
  </si>
  <si>
    <t>Arbutus unedo</t>
  </si>
  <si>
    <t>Cornus sanguinea (Fruit Producing)</t>
  </si>
  <si>
    <t>Perennials (7 plants per square metre)</t>
  </si>
  <si>
    <t>per Square Metre</t>
  </si>
  <si>
    <t>Anemone x hybrida</t>
  </si>
  <si>
    <t>2 litre</t>
  </si>
  <si>
    <t>total units</t>
  </si>
  <si>
    <t>Astilbe chinensis</t>
  </si>
  <si>
    <t>Bergenia cordifolia 'Rubra'</t>
  </si>
  <si>
    <t>Blechnum spicant</t>
  </si>
  <si>
    <t>Brunnera 'Jack Frost'</t>
  </si>
  <si>
    <t>Brunnera 'Looking Grass</t>
  </si>
  <si>
    <t>Digitalis purpurea</t>
  </si>
  <si>
    <t xml:space="preserve">Helleborus orientale </t>
  </si>
  <si>
    <t>Hosta var.</t>
  </si>
  <si>
    <t>Lysimachia nummularia 'Aurea'</t>
  </si>
  <si>
    <t>Persicaria affinis 'Darjeeling Red'</t>
  </si>
  <si>
    <t>Pulmonria 'Blue Ensign'</t>
  </si>
  <si>
    <t>Rodgersia 'Dark Pokers'</t>
  </si>
  <si>
    <t>Vinca minor</t>
  </si>
  <si>
    <t>Bulbs (60% of overall planting area to be sown with bulbs at a density of 65 bulbs/m2)</t>
  </si>
  <si>
    <t>m2 of bulbs</t>
  </si>
  <si>
    <t>Anemone nemerosa (N)</t>
  </si>
  <si>
    <t>Topsize</t>
  </si>
  <si>
    <t>Crocus c vars</t>
  </si>
  <si>
    <t>Galanthus nivalis</t>
  </si>
  <si>
    <t>Hyacinthoides non-scriptus (N)</t>
  </si>
  <si>
    <t>PLANTING MIX - SUN</t>
  </si>
  <si>
    <t>Hypericum 'Hidcote'</t>
  </si>
  <si>
    <t>Fatsia japonica</t>
  </si>
  <si>
    <t>Hydrangea quercifolia</t>
  </si>
  <si>
    <t xml:space="preserve">Perennials: </t>
  </si>
  <si>
    <t>Centaurea atropurpurea</t>
  </si>
  <si>
    <t>Erigon karvinskianus</t>
  </si>
  <si>
    <t>Erysimum 'Brendon'</t>
  </si>
  <si>
    <t>Geranium 'Rozanne'</t>
  </si>
  <si>
    <t>Geranium 'Johnson Blue'</t>
  </si>
  <si>
    <t>Helleborus argutifolia</t>
  </si>
  <si>
    <t>Nepeta 'Kit Kat'</t>
  </si>
  <si>
    <t>Pervovskia atriplicifolia 'Blue Spire'</t>
  </si>
  <si>
    <t xml:space="preserve"> </t>
  </si>
  <si>
    <t xml:space="preserve">Pulmonaria officinalis </t>
  </si>
  <si>
    <t>Rudbekia fulgida 'Goldstrum'</t>
  </si>
  <si>
    <t>Salvia nemerosa</t>
  </si>
  <si>
    <t>Stachys byzantina</t>
  </si>
  <si>
    <t>Calamagrotis 'Waldenbuch'</t>
  </si>
  <si>
    <t>Carex elata (N)</t>
  </si>
  <si>
    <t>Molinia Caerulea (N)</t>
  </si>
  <si>
    <t>Sesleria autumnalis</t>
  </si>
  <si>
    <t>Bulbs:</t>
  </si>
  <si>
    <t>Alium c.vars</t>
  </si>
  <si>
    <t>Frittilaria meleagris</t>
  </si>
  <si>
    <t>Narcissus c.vars</t>
  </si>
  <si>
    <t>Seed Mixes</t>
  </si>
  <si>
    <t>/m²</t>
  </si>
  <si>
    <t>Total m²</t>
  </si>
  <si>
    <r>
      <rPr>
        <b/>
        <sz val="12"/>
        <color theme="1"/>
        <rFont val="Arial Narrow"/>
        <family val="2"/>
      </rPr>
      <t>Combined Grass Planting and Bulbs</t>
    </r>
    <r>
      <rPr>
        <sz val="12"/>
        <color theme="1"/>
        <rFont val="Arial Narrow"/>
        <family val="2"/>
      </rPr>
      <t xml:space="preserve">
This mix should be suitable for occasional cutting (every 6 week approx. from march -October).
</t>
    </r>
    <r>
      <rPr>
        <b/>
        <sz val="12"/>
        <color theme="1"/>
        <rFont val="Arial Narrow"/>
        <family val="2"/>
      </rPr>
      <t xml:space="preserve">Sowing Rate; 5gr/sqm. Total area to be seeded amounts to </t>
    </r>
    <r>
      <rPr>
        <b/>
        <sz val="12"/>
        <rFont val="Arial Narrow"/>
        <family val="2"/>
      </rPr>
      <t>665 sqm</t>
    </r>
    <r>
      <rPr>
        <b/>
        <sz val="12"/>
        <color rgb="FFFF0000"/>
        <rFont val="Arial Narrow"/>
        <family val="2"/>
      </rPr>
      <t xml:space="preserve">
</t>
    </r>
    <r>
      <rPr>
        <b/>
        <sz val="12"/>
        <rFont val="Arial Narrow"/>
        <family val="2"/>
      </rPr>
      <t>Ratio of Grass seed to Wildflower seed: 70:30</t>
    </r>
  </si>
  <si>
    <t>metres squared</t>
  </si>
  <si>
    <t>Grasses:</t>
  </si>
  <si>
    <t>Agrostis stolonifera (Creeping Bent)</t>
  </si>
  <si>
    <t>Festuca pratensis (Meadow Fescue)</t>
  </si>
  <si>
    <t>Festuca rubra (Red Fescue)</t>
  </si>
  <si>
    <t>Phleum pratense (Timothy)</t>
  </si>
  <si>
    <t>Wildlowers:</t>
  </si>
  <si>
    <t>Galium verum (Lady's Bedstraw)</t>
  </si>
  <si>
    <t>Ajuga reptans (Bugle)</t>
  </si>
  <si>
    <t>Ranunculus acris (Meadow Buttercup)</t>
  </si>
  <si>
    <t>Chamaemelum nobile (Wild Chamomile)</t>
  </si>
  <si>
    <t>Trifolium pratense (Red Clover)</t>
  </si>
  <si>
    <t>Primula veris (Cowslip)</t>
  </si>
  <si>
    <t>Leucanthmeum vulgare (Oxeye Daisy)</t>
  </si>
  <si>
    <t>Leontodon saxatilis (Smooth Hawksbit)</t>
  </si>
  <si>
    <t>Plantago lanceolata (Ribwort Plantain)</t>
  </si>
  <si>
    <t>Briza media (Quaking Grass)</t>
  </si>
  <si>
    <t>Prunella vulgaris (Selfheal)</t>
  </si>
  <si>
    <t>Rumex acetosa (Sorrel)</t>
  </si>
  <si>
    <t>Lotus corniculatus (Birdsfoot Trefoil)</t>
  </si>
  <si>
    <t>Achilliea millefolium (Yarrow)</t>
  </si>
  <si>
    <t>Anthyllis vulneraria (Kidney Vetch)</t>
  </si>
  <si>
    <r>
      <rPr>
        <b/>
        <sz val="12"/>
        <color theme="1"/>
        <rFont val="Arial Narrow"/>
        <family val="2"/>
      </rPr>
      <t>Pollinator Friendly Bulb Mixture</t>
    </r>
    <r>
      <rPr>
        <sz val="12"/>
        <color theme="1"/>
        <rFont val="Arial Narrow"/>
        <family val="2"/>
      </rPr>
      <t>: Mixture planted out at average density of 65no. Bulbs per square meter, bulbs are quantified at 40% of the overall square meterage for each hatched area on the plan. Bulb mixture to contain the following…</t>
    </r>
  </si>
  <si>
    <t>Crocus var. x 3 (3 Crocus Varieties)</t>
  </si>
  <si>
    <t>Chionodoxa x 1</t>
  </si>
  <si>
    <t>Scilla x 1</t>
  </si>
  <si>
    <t>Muscari x 1</t>
  </si>
  <si>
    <t>Tulip var. x 3 (3 Tulip Varieties)</t>
  </si>
  <si>
    <t>Frittilaria x 1</t>
  </si>
  <si>
    <t>Hard Wearing Lawn Mix</t>
  </si>
  <si>
    <r>
      <t xml:space="preserve">Hard wearing lawn seed (Submit Proposals) - 50% Creeping Red Fescue, 50% Dwarf Ryegrass
Approx. sowing rate: 35g per m2. Total area to be seeded amounts to </t>
    </r>
    <r>
      <rPr>
        <b/>
        <sz val="12"/>
        <color theme="1"/>
        <rFont val="Arial Narrow"/>
        <family val="2"/>
      </rPr>
      <t>1500 sqm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</si>
</sst>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83C]#,##0.00"/>
    <numFmt numFmtId="165" formatCode="[$€-83C]#,##0"/>
    <numFmt numFmtId="166" formatCode="&quot;€&quot;#,##0.00"/>
  </numFmts>
  <fonts count="1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424C26"/>
      <name val="Arial Narrow"/>
      <family val="2"/>
    </font>
    <font>
      <b/>
      <sz val="12"/>
      <name val="Arial Narrow"/>
      <family val="2"/>
    </font>
    <font>
      <i/>
      <sz val="12"/>
      <name val="Arial Narrow"/>
      <family val="2"/>
    </font>
    <font>
      <b/>
      <sz val="18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F00"/>
        <bgColor indexed="64"/>
      </patternFill>
    </fill>
    <fill>
      <patternFill patternType="solid">
        <fgColor rgb="FF003FFF"/>
        <bgColor indexed="64"/>
      </patternFill>
    </fill>
    <fill>
      <patternFill patternType="solid">
        <fgColor rgb="FFD9D99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horizontal="left"/>
    </xf>
    <xf numFmtId="164" fontId="2" fillId="0" borderId="0" xfId="0" applyNumberFormat="1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1" fontId="2" fillId="0" borderId="1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1" applyFont="1"/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horizontal="left"/>
    </xf>
    <xf numFmtId="0" fontId="1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9" fontId="6" fillId="0" borderId="0" xfId="0" applyNumberFormat="1" applyFont="1" applyAlignment="1">
      <alignment horizontal="center" vertical="top"/>
    </xf>
    <xf numFmtId="0" fontId="1" fillId="0" borderId="8" xfId="0" applyFont="1" applyBorder="1"/>
    <xf numFmtId="0" fontId="1" fillId="0" borderId="0" xfId="0" applyFont="1" applyAlignment="1">
      <alignment horizontal="left" vertical="center"/>
    </xf>
    <xf numFmtId="0" fontId="6" fillId="0" borderId="0" xfId="1" applyFont="1" applyAlignment="1">
      <alignment vertical="top"/>
    </xf>
    <xf numFmtId="1" fontId="4" fillId="0" borderId="0" xfId="1" applyNumberFormat="1" applyAlignment="1">
      <alignment horizontal="left"/>
    </xf>
    <xf numFmtId="9" fontId="2" fillId="0" borderId="0" xfId="1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2" xfId="1" applyFont="1" applyBorder="1"/>
    <xf numFmtId="0" fontId="6" fillId="5" borderId="3" xfId="0" applyFont="1" applyFill="1" applyBorder="1" applyAlignment="1">
      <alignment horizontal="center" vertical="center"/>
    </xf>
    <xf numFmtId="1" fontId="2" fillId="0" borderId="14" xfId="0" applyNumberFormat="1" applyFont="1" applyBorder="1" applyAlignment="1">
      <alignment horizontal="left"/>
    </xf>
    <xf numFmtId="0" fontId="5" fillId="0" borderId="14" xfId="1" applyFont="1" applyBorder="1"/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horizontal="right" vertical="top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/>
    <xf numFmtId="0" fontId="2" fillId="0" borderId="14" xfId="0" applyFont="1" applyBorder="1" applyAlignment="1">
      <alignment horizontal="right"/>
    </xf>
    <xf numFmtId="0" fontId="2" fillId="0" borderId="14" xfId="1" applyFont="1" applyBorder="1"/>
    <xf numFmtId="9" fontId="1" fillId="0" borderId="0" xfId="0" applyNumberFormat="1" applyFont="1" applyAlignment="1">
      <alignment horizontal="left"/>
    </xf>
    <xf numFmtId="1" fontId="4" fillId="0" borderId="14" xfId="1" applyNumberFormat="1" applyBorder="1" applyAlignment="1">
      <alignment horizontal="left"/>
    </xf>
    <xf numFmtId="9" fontId="2" fillId="0" borderId="14" xfId="1" applyNumberFormat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left"/>
    </xf>
    <xf numFmtId="9" fontId="2" fillId="0" borderId="0" xfId="0" applyNumberFormat="1" applyFont="1" applyAlignment="1">
      <alignment horizontal="left"/>
    </xf>
    <xf numFmtId="9" fontId="1" fillId="0" borderId="2" xfId="0" applyNumberFormat="1" applyFont="1" applyBorder="1" applyAlignment="1">
      <alignment horizontal="left"/>
    </xf>
    <xf numFmtId="9" fontId="2" fillId="0" borderId="14" xfId="0" applyNumberFormat="1" applyFont="1" applyBorder="1" applyAlignment="1">
      <alignment horizontal="left"/>
    </xf>
    <xf numFmtId="1" fontId="2" fillId="5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2" fillId="8" borderId="0" xfId="0" applyFont="1" applyFill="1"/>
    <xf numFmtId="165" fontId="2" fillId="0" borderId="0" xfId="0" applyNumberFormat="1" applyFont="1"/>
    <xf numFmtId="164" fontId="1" fillId="0" borderId="0" xfId="0" applyNumberFormat="1" applyFont="1"/>
    <xf numFmtId="166" fontId="2" fillId="0" borderId="0" xfId="0" applyNumberFormat="1" applyFont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49" fontId="2" fillId="0" borderId="0" xfId="0" applyNumberFormat="1" applyFont="1"/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6" borderId="0" xfId="0" applyFont="1" applyFill="1" applyAlignment="1">
      <alignment horizontal="center"/>
    </xf>
    <xf numFmtId="1" fontId="2" fillId="0" borderId="0" xfId="0" applyNumberFormat="1" applyFont="1" applyAlignment="1">
      <alignment horizontal="left" wrapText="1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4" borderId="0" xfId="0" applyFont="1" applyFill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7" borderId="0" xfId="0" applyFont="1" applyFill="1" applyAlignment="1">
      <alignment horizontal="center"/>
    </xf>
  </cellXfs>
  <cellStyles count="2">
    <cellStyle name="Normal" xfId="0" builtinId="0"/>
    <cellStyle name="Normal 2" xfId="1" xr:uid="{938AFF28-B150-4048-8B24-0DCE0446DF06}"/>
  </cellStyles>
  <dxfs count="0"/>
  <tableStyles count="0" defaultTableStyle="TableStyleMedium2" defaultPivotStyle="PivotStyleLight16"/>
  <colors>
    <mruColors>
      <color rgb="FFD9D996"/>
      <color rgb="FF003FFF"/>
      <color rgb="FFFF7F00"/>
      <color rgb="FF4C3900"/>
      <color rgb="FF91A552"/>
      <color rgb="FFA69E08"/>
      <color rgb="FF424C26"/>
      <color rgb="FF264C00"/>
      <color rgb="FF092600"/>
      <color rgb="FF6B95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0205-36DE-4742-927B-1FBCDB8A5785}">
  <sheetPr>
    <pageSetUpPr fitToPage="1"/>
  </sheetPr>
  <dimension ref="B1:M148"/>
  <sheetViews>
    <sheetView tabSelected="1" zoomScale="115" zoomScaleNormal="115" workbookViewId="0">
      <selection activeCell="O141" sqref="O141"/>
    </sheetView>
  </sheetViews>
  <sheetFormatPr defaultRowHeight="15.75"/>
  <cols>
    <col min="1" max="1" width="9.140625" style="2"/>
    <col min="2" max="2" width="5.140625" style="2" customWidth="1"/>
    <col min="3" max="3" width="10.42578125" style="4" customWidth="1"/>
    <col min="4" max="4" width="49.28515625" style="2" customWidth="1"/>
    <col min="5" max="5" width="11.140625" style="2" customWidth="1"/>
    <col min="6" max="6" width="10.42578125" style="4" customWidth="1"/>
    <col min="7" max="7" width="6.140625" style="2" customWidth="1"/>
    <col min="8" max="8" width="15.42578125" style="2" customWidth="1"/>
    <col min="9" max="9" width="9.140625" style="2" customWidth="1"/>
    <col min="10" max="10" width="16.42578125" style="2" customWidth="1"/>
    <col min="11" max="11" width="9.140625" style="19" customWidth="1"/>
    <col min="12" max="17" width="9.140625" style="2" customWidth="1"/>
    <col min="18" max="16384" width="9.140625" style="2"/>
  </cols>
  <sheetData>
    <row r="1" spans="2:10" ht="27" customHeight="1" thickBot="1">
      <c r="B1" s="79" t="s">
        <v>0</v>
      </c>
      <c r="C1" s="80"/>
      <c r="D1" s="80"/>
      <c r="E1" s="80"/>
      <c r="F1" s="80"/>
      <c r="G1" s="80"/>
      <c r="H1" s="81"/>
    </row>
    <row r="2" spans="2:10" ht="16.5" thickBot="1">
      <c r="B2" s="36"/>
      <c r="C2" s="36"/>
      <c r="D2" s="36"/>
      <c r="E2" s="36"/>
      <c r="F2" s="10"/>
      <c r="G2" s="36"/>
      <c r="H2" s="36"/>
    </row>
    <row r="3" spans="2:10" ht="15.75" customHeight="1">
      <c r="B3" s="73" t="s">
        <v>1</v>
      </c>
      <c r="C3" s="74"/>
      <c r="D3" s="74"/>
      <c r="E3" s="74"/>
      <c r="F3" s="74"/>
      <c r="G3" s="74"/>
      <c r="H3" s="75"/>
    </row>
    <row r="4" spans="2:10" ht="16.5" thickBot="1">
      <c r="B4" s="76"/>
      <c r="C4" s="77"/>
      <c r="D4" s="77"/>
      <c r="E4" s="77"/>
      <c r="F4" s="77"/>
      <c r="G4" s="77"/>
      <c r="H4" s="78"/>
    </row>
    <row r="5" spans="2:10" ht="33" customHeight="1">
      <c r="B5" s="23" t="s">
        <v>2</v>
      </c>
      <c r="C5" s="31" t="s">
        <v>3</v>
      </c>
      <c r="D5" s="23" t="s">
        <v>4</v>
      </c>
      <c r="E5" s="23" t="s">
        <v>5</v>
      </c>
      <c r="F5" s="83" t="s">
        <v>6</v>
      </c>
      <c r="G5" s="83"/>
      <c r="H5" s="83"/>
      <c r="I5" s="24" t="s">
        <v>7</v>
      </c>
      <c r="J5" s="24" t="s">
        <v>8</v>
      </c>
    </row>
    <row r="6" spans="2:10">
      <c r="B6" s="68" t="s">
        <v>9</v>
      </c>
      <c r="C6" s="68"/>
      <c r="D6" s="68"/>
      <c r="E6" s="68"/>
      <c r="F6" s="68"/>
      <c r="G6" s="68"/>
      <c r="H6" s="68"/>
      <c r="I6" s="1"/>
      <c r="J6" s="1"/>
    </row>
    <row r="7" spans="2:10">
      <c r="B7" s="1"/>
      <c r="C7" s="10" t="s">
        <v>10</v>
      </c>
      <c r="D7" s="4"/>
      <c r="E7" s="4"/>
      <c r="G7" s="4"/>
      <c r="H7" s="4"/>
      <c r="I7" s="4"/>
      <c r="J7" s="4"/>
    </row>
    <row r="8" spans="2:10">
      <c r="B8" s="13" t="s">
        <v>11</v>
      </c>
      <c r="C8" s="14">
        <v>2</v>
      </c>
      <c r="D8" s="11" t="s">
        <v>12</v>
      </c>
      <c r="E8" s="11" t="s">
        <v>13</v>
      </c>
      <c r="F8" s="51" t="s">
        <v>14</v>
      </c>
      <c r="G8" s="2" t="s">
        <v>15</v>
      </c>
      <c r="H8" s="11" t="s">
        <v>16</v>
      </c>
      <c r="I8" s="5">
        <v>1</v>
      </c>
      <c r="J8" s="5">
        <f t="shared" ref="J8:J17" si="0">I8*C8</f>
        <v>2</v>
      </c>
    </row>
    <row r="9" spans="2:10">
      <c r="B9" s="13" t="s">
        <v>17</v>
      </c>
      <c r="C9" s="14">
        <v>2</v>
      </c>
      <c r="D9" s="11" t="s">
        <v>18</v>
      </c>
      <c r="E9" s="11" t="s">
        <v>13</v>
      </c>
      <c r="F9" s="51" t="s">
        <v>14</v>
      </c>
      <c r="G9" s="2" t="s">
        <v>15</v>
      </c>
      <c r="H9" s="11" t="s">
        <v>16</v>
      </c>
      <c r="I9" s="5">
        <v>1</v>
      </c>
      <c r="J9" s="5">
        <f t="shared" si="0"/>
        <v>2</v>
      </c>
    </row>
    <row r="10" spans="2:10">
      <c r="B10" s="13" t="s">
        <v>19</v>
      </c>
      <c r="C10" s="14">
        <v>3</v>
      </c>
      <c r="D10" s="11" t="s">
        <v>20</v>
      </c>
      <c r="E10" s="11" t="s">
        <v>13</v>
      </c>
      <c r="F10" s="51" t="s">
        <v>14</v>
      </c>
      <c r="G10" s="2" t="s">
        <v>15</v>
      </c>
      <c r="H10" s="11" t="s">
        <v>16</v>
      </c>
      <c r="I10" s="5">
        <v>1</v>
      </c>
      <c r="J10" s="5">
        <f t="shared" si="0"/>
        <v>3</v>
      </c>
    </row>
    <row r="11" spans="2:10">
      <c r="B11" s="13" t="s">
        <v>21</v>
      </c>
      <c r="C11" s="14">
        <v>6</v>
      </c>
      <c r="D11" s="11" t="s">
        <v>22</v>
      </c>
      <c r="E11" s="11" t="s">
        <v>23</v>
      </c>
      <c r="F11" s="51" t="s">
        <v>14</v>
      </c>
      <c r="G11" s="2" t="s">
        <v>15</v>
      </c>
      <c r="H11" s="11" t="s">
        <v>24</v>
      </c>
      <c r="I11" s="5">
        <v>1</v>
      </c>
      <c r="J11" s="5">
        <f t="shared" si="0"/>
        <v>6</v>
      </c>
    </row>
    <row r="12" spans="2:10">
      <c r="B12" s="13" t="s">
        <v>25</v>
      </c>
      <c r="C12" s="14">
        <v>2</v>
      </c>
      <c r="D12" s="12" t="s">
        <v>26</v>
      </c>
      <c r="E12" s="11" t="s">
        <v>23</v>
      </c>
      <c r="F12" s="51" t="s">
        <v>14</v>
      </c>
      <c r="G12" s="2" t="s">
        <v>15</v>
      </c>
      <c r="H12" s="11" t="s">
        <v>24</v>
      </c>
      <c r="I12" s="5">
        <v>1</v>
      </c>
      <c r="J12" s="5">
        <f t="shared" si="0"/>
        <v>2</v>
      </c>
    </row>
    <row r="13" spans="2:10">
      <c r="B13" s="13" t="s">
        <v>27</v>
      </c>
      <c r="C13" s="14">
        <v>2</v>
      </c>
      <c r="D13" s="12" t="s">
        <v>28</v>
      </c>
      <c r="E13" s="11" t="s">
        <v>23</v>
      </c>
      <c r="F13" s="51" t="s">
        <v>14</v>
      </c>
      <c r="G13" s="2" t="s">
        <v>15</v>
      </c>
      <c r="H13" s="11" t="s">
        <v>24</v>
      </c>
      <c r="I13" s="5">
        <v>1</v>
      </c>
      <c r="J13" s="5">
        <f t="shared" si="0"/>
        <v>2</v>
      </c>
    </row>
    <row r="14" spans="2:10">
      <c r="B14" s="13" t="s">
        <v>29</v>
      </c>
      <c r="C14" s="14">
        <v>3</v>
      </c>
      <c r="D14" s="12" t="s">
        <v>30</v>
      </c>
      <c r="E14" s="11" t="s">
        <v>23</v>
      </c>
      <c r="F14" s="51" t="s">
        <v>14</v>
      </c>
      <c r="G14" s="2" t="s">
        <v>15</v>
      </c>
      <c r="H14" s="11" t="s">
        <v>24</v>
      </c>
      <c r="I14" s="5">
        <v>1</v>
      </c>
      <c r="J14" s="5">
        <f t="shared" si="0"/>
        <v>3</v>
      </c>
    </row>
    <row r="15" spans="2:10">
      <c r="B15" s="13" t="s">
        <v>31</v>
      </c>
      <c r="C15" s="14">
        <v>4</v>
      </c>
      <c r="D15" s="12" t="s">
        <v>32</v>
      </c>
      <c r="E15" s="11" t="s">
        <v>23</v>
      </c>
      <c r="F15" s="51" t="s">
        <v>14</v>
      </c>
      <c r="G15" s="2" t="s">
        <v>15</v>
      </c>
      <c r="H15" s="11" t="s">
        <v>24</v>
      </c>
      <c r="I15" s="5">
        <v>1</v>
      </c>
      <c r="J15" s="5">
        <f t="shared" si="0"/>
        <v>4</v>
      </c>
    </row>
    <row r="16" spans="2:10">
      <c r="B16" s="13" t="s">
        <v>33</v>
      </c>
      <c r="C16" s="14">
        <v>4</v>
      </c>
      <c r="D16" s="12" t="s">
        <v>34</v>
      </c>
      <c r="E16" s="11" t="s">
        <v>23</v>
      </c>
      <c r="F16" s="51" t="s">
        <v>14</v>
      </c>
      <c r="G16" s="2" t="s">
        <v>15</v>
      </c>
      <c r="H16" s="11" t="s">
        <v>24</v>
      </c>
      <c r="I16" s="5">
        <v>1</v>
      </c>
      <c r="J16" s="5">
        <f t="shared" si="0"/>
        <v>4</v>
      </c>
    </row>
    <row r="17" spans="2:12">
      <c r="B17" s="13" t="s">
        <v>35</v>
      </c>
      <c r="C17" s="14">
        <v>2</v>
      </c>
      <c r="D17" s="12" t="s">
        <v>36</v>
      </c>
      <c r="E17" s="11" t="s">
        <v>23</v>
      </c>
      <c r="F17" s="51" t="s">
        <v>14</v>
      </c>
      <c r="G17" s="2" t="s">
        <v>15</v>
      </c>
      <c r="H17" s="11" t="s">
        <v>24</v>
      </c>
      <c r="I17" s="5">
        <v>1</v>
      </c>
      <c r="J17" s="5">
        <f t="shared" si="0"/>
        <v>2</v>
      </c>
    </row>
    <row r="18" spans="2:12">
      <c r="B18" s="13"/>
      <c r="F18" s="51"/>
      <c r="H18" s="11"/>
      <c r="I18" s="5"/>
      <c r="J18" s="5"/>
    </row>
    <row r="19" spans="2:12">
      <c r="B19" s="13"/>
      <c r="C19" s="10" t="s">
        <v>37</v>
      </c>
      <c r="F19" s="51"/>
      <c r="H19" s="11"/>
      <c r="I19" s="5"/>
      <c r="J19" s="5"/>
    </row>
    <row r="20" spans="2:12">
      <c r="B20" s="13" t="s">
        <v>38</v>
      </c>
      <c r="C20" s="4">
        <v>11</v>
      </c>
      <c r="D20" s="2" t="s">
        <v>39</v>
      </c>
      <c r="E20" s="2" t="s">
        <v>40</v>
      </c>
      <c r="F20" s="51" t="s">
        <v>41</v>
      </c>
      <c r="G20" s="2" t="s">
        <v>15</v>
      </c>
      <c r="H20" s="11" t="s">
        <v>42</v>
      </c>
      <c r="I20" s="5">
        <v>1</v>
      </c>
      <c r="J20" s="5">
        <f>I20*C20</f>
        <v>11</v>
      </c>
    </row>
    <row r="21" spans="2:12">
      <c r="B21" s="13" t="s">
        <v>43</v>
      </c>
      <c r="C21" s="14">
        <v>6</v>
      </c>
      <c r="D21" s="11" t="s">
        <v>44</v>
      </c>
      <c r="E21" s="2" t="s">
        <v>40</v>
      </c>
      <c r="F21" s="51" t="s">
        <v>41</v>
      </c>
      <c r="G21" s="2" t="s">
        <v>15</v>
      </c>
      <c r="H21" s="11" t="s">
        <v>42</v>
      </c>
      <c r="I21" s="5">
        <v>1</v>
      </c>
      <c r="J21" s="5">
        <f>I21*C21</f>
        <v>6</v>
      </c>
    </row>
    <row r="22" spans="2:12">
      <c r="B22" s="13"/>
      <c r="C22" s="37">
        <f>SUM(C8:C21)</f>
        <v>47</v>
      </c>
      <c r="D22" s="15" t="s">
        <v>8</v>
      </c>
      <c r="E22" s="16"/>
      <c r="F22" s="52"/>
      <c r="G22" s="16"/>
      <c r="H22" s="38"/>
      <c r="I22" s="5"/>
      <c r="J22" s="5"/>
    </row>
    <row r="23" spans="2:12" ht="16.5" thickBot="1">
      <c r="B23" s="13"/>
      <c r="C23" s="10"/>
      <c r="D23" s="1"/>
      <c r="F23" s="51"/>
      <c r="H23" s="11"/>
      <c r="I23" s="5"/>
      <c r="J23" s="5"/>
    </row>
    <row r="24" spans="2:12" ht="16.5" thickBot="1">
      <c r="B24" s="84" t="s">
        <v>45</v>
      </c>
      <c r="C24" s="84"/>
      <c r="D24" s="84"/>
      <c r="E24" s="84"/>
      <c r="F24" s="84"/>
      <c r="G24" s="84"/>
      <c r="H24" s="84"/>
      <c r="I24" s="1"/>
      <c r="J24" s="30"/>
      <c r="K24" s="18">
        <v>133</v>
      </c>
      <c r="L24" s="2" t="s">
        <v>46</v>
      </c>
    </row>
    <row r="25" spans="2:12" ht="16.5" thickBot="1">
      <c r="B25" s="82"/>
      <c r="C25" s="6"/>
      <c r="F25" s="53"/>
      <c r="G25" s="7"/>
      <c r="I25" s="5"/>
      <c r="J25" s="5"/>
      <c r="K25" s="39">
        <f>K24/0.2</f>
        <v>665</v>
      </c>
      <c r="L25" s="2" t="s">
        <v>47</v>
      </c>
    </row>
    <row r="26" spans="2:12">
      <c r="B26" s="82"/>
      <c r="C26" s="8">
        <f>K25*F26</f>
        <v>665</v>
      </c>
      <c r="D26" s="2" t="s">
        <v>48</v>
      </c>
      <c r="E26" s="2" t="s">
        <v>49</v>
      </c>
      <c r="F26" s="53">
        <v>1</v>
      </c>
      <c r="G26" s="7" t="s">
        <v>50</v>
      </c>
      <c r="I26" s="5">
        <v>1</v>
      </c>
      <c r="J26" s="5">
        <f>I26*C26</f>
        <v>665</v>
      </c>
    </row>
    <row r="27" spans="2:12">
      <c r="B27" s="22"/>
      <c r="C27" s="9">
        <f>SUM(C25:C26)</f>
        <v>665</v>
      </c>
      <c r="D27" s="15" t="s">
        <v>8</v>
      </c>
      <c r="E27" s="16"/>
      <c r="F27" s="54">
        <f>SUM(F25:F26)</f>
        <v>1</v>
      </c>
      <c r="G27" s="17"/>
      <c r="H27" s="16"/>
      <c r="I27" s="5"/>
      <c r="J27" s="5"/>
    </row>
    <row r="28" spans="2:12" ht="16.5" thickBot="1">
      <c r="G28" s="7"/>
      <c r="I28" s="5"/>
      <c r="J28" s="5"/>
    </row>
    <row r="29" spans="2:12" ht="16.5" thickBot="1">
      <c r="B29" s="68" t="s">
        <v>51</v>
      </c>
      <c r="C29" s="68"/>
      <c r="D29" s="68"/>
      <c r="E29" s="68"/>
      <c r="F29" s="68"/>
      <c r="G29" s="68"/>
      <c r="H29" s="68"/>
      <c r="I29" s="1"/>
      <c r="J29" s="30"/>
      <c r="K29" s="18">
        <v>186</v>
      </c>
      <c r="L29" s="2" t="s">
        <v>46</v>
      </c>
    </row>
    <row r="30" spans="2:12" ht="16.5" thickBot="1">
      <c r="B30" s="3"/>
      <c r="C30" s="70" t="s">
        <v>52</v>
      </c>
      <c r="D30" s="70"/>
      <c r="E30" s="70"/>
      <c r="F30" s="70"/>
      <c r="G30" s="70"/>
      <c r="H30" s="70"/>
      <c r="I30" s="1"/>
      <c r="J30" s="1"/>
      <c r="K30" s="39">
        <f>K29/0.25</f>
        <v>744</v>
      </c>
      <c r="L30" s="2" t="s">
        <v>47</v>
      </c>
    </row>
    <row r="31" spans="2:12">
      <c r="B31" s="72"/>
      <c r="C31" s="6">
        <f>K30*F31</f>
        <v>148.80000000000001</v>
      </c>
      <c r="D31" s="2" t="s">
        <v>53</v>
      </c>
      <c r="E31" s="2" t="s">
        <v>54</v>
      </c>
      <c r="F31" s="53">
        <v>0.2</v>
      </c>
      <c r="G31" s="7" t="s">
        <v>55</v>
      </c>
      <c r="I31" s="5">
        <v>1</v>
      </c>
      <c r="J31" s="5">
        <f t="shared" ref="J31:J36" si="1">I31*C31</f>
        <v>148.80000000000001</v>
      </c>
    </row>
    <row r="32" spans="2:12">
      <c r="B32" s="72"/>
      <c r="C32" s="6">
        <f>K30*F32</f>
        <v>148.80000000000001</v>
      </c>
      <c r="D32" s="11" t="s">
        <v>56</v>
      </c>
      <c r="E32" s="2" t="s">
        <v>54</v>
      </c>
      <c r="F32" s="53">
        <v>0.2</v>
      </c>
      <c r="G32" s="7" t="s">
        <v>55</v>
      </c>
      <c r="I32" s="5">
        <v>1</v>
      </c>
      <c r="J32" s="5">
        <f t="shared" si="1"/>
        <v>148.80000000000001</v>
      </c>
    </row>
    <row r="33" spans="2:13">
      <c r="B33" s="72"/>
      <c r="C33" s="6">
        <f>K30*F33</f>
        <v>111.6</v>
      </c>
      <c r="D33" s="11" t="s">
        <v>57</v>
      </c>
      <c r="E33" s="2" t="s">
        <v>54</v>
      </c>
      <c r="F33" s="53">
        <v>0.15</v>
      </c>
      <c r="G33" s="7" t="s">
        <v>55</v>
      </c>
      <c r="I33" s="5">
        <v>1</v>
      </c>
      <c r="J33" s="5">
        <f t="shared" si="1"/>
        <v>111.6</v>
      </c>
    </row>
    <row r="34" spans="2:13">
      <c r="B34" s="72"/>
      <c r="C34" s="6">
        <f>K30*F34</f>
        <v>74.400000000000006</v>
      </c>
      <c r="D34" s="11" t="s">
        <v>58</v>
      </c>
      <c r="E34" s="2" t="s">
        <v>54</v>
      </c>
      <c r="F34" s="53">
        <v>0.1</v>
      </c>
      <c r="G34" s="7" t="s">
        <v>55</v>
      </c>
      <c r="I34" s="5">
        <v>1</v>
      </c>
      <c r="J34" s="5">
        <f t="shared" si="1"/>
        <v>74.400000000000006</v>
      </c>
    </row>
    <row r="35" spans="2:13">
      <c r="B35" s="72"/>
      <c r="C35" s="6">
        <f>K30*F35</f>
        <v>74.400000000000006</v>
      </c>
      <c r="D35" s="11" t="s">
        <v>59</v>
      </c>
      <c r="E35" s="2" t="s">
        <v>54</v>
      </c>
      <c r="F35" s="53">
        <v>0.1</v>
      </c>
      <c r="G35" s="7" t="s">
        <v>55</v>
      </c>
      <c r="I35" s="5">
        <v>1</v>
      </c>
      <c r="J35" s="5">
        <f t="shared" si="1"/>
        <v>74.400000000000006</v>
      </c>
    </row>
    <row r="36" spans="2:13">
      <c r="B36" s="72"/>
      <c r="C36" s="6">
        <f>K30*F36</f>
        <v>74.400000000000006</v>
      </c>
      <c r="D36" s="11" t="s">
        <v>60</v>
      </c>
      <c r="E36" s="2" t="s">
        <v>54</v>
      </c>
      <c r="F36" s="53">
        <v>0.1</v>
      </c>
      <c r="G36" s="7" t="s">
        <v>55</v>
      </c>
      <c r="I36" s="5">
        <v>1</v>
      </c>
      <c r="J36" s="5">
        <f t="shared" si="1"/>
        <v>74.400000000000006</v>
      </c>
    </row>
    <row r="37" spans="2:13">
      <c r="B37" s="35"/>
      <c r="C37" s="6"/>
      <c r="D37" s="11"/>
      <c r="F37" s="53"/>
      <c r="G37" s="7"/>
      <c r="I37" s="5"/>
      <c r="J37" s="5"/>
    </row>
    <row r="38" spans="2:13">
      <c r="B38" s="35"/>
      <c r="C38" s="85" t="s">
        <v>61</v>
      </c>
      <c r="D38" s="85"/>
      <c r="F38" s="53"/>
      <c r="G38" s="7"/>
      <c r="I38" s="5"/>
      <c r="J38" s="5"/>
    </row>
    <row r="39" spans="2:13">
      <c r="B39" s="32"/>
      <c r="C39" s="6">
        <f>K30*F39</f>
        <v>37.200000000000003</v>
      </c>
      <c r="D39" s="25" t="s">
        <v>62</v>
      </c>
      <c r="E39" s="26" t="s">
        <v>63</v>
      </c>
      <c r="F39" s="53">
        <v>0.05</v>
      </c>
      <c r="G39" s="27" t="s">
        <v>50</v>
      </c>
      <c r="H39" s="28" t="s">
        <v>64</v>
      </c>
      <c r="I39" s="5">
        <v>1</v>
      </c>
      <c r="J39" s="5">
        <f t="shared" ref="J37:J41" si="2">I39*C39</f>
        <v>37.200000000000003</v>
      </c>
    </row>
    <row r="40" spans="2:13">
      <c r="B40" s="13"/>
      <c r="C40" s="6">
        <f>K30*F40</f>
        <v>37.200000000000003</v>
      </c>
      <c r="D40" s="25" t="s">
        <v>65</v>
      </c>
      <c r="E40" s="26" t="s">
        <v>63</v>
      </c>
      <c r="F40" s="53">
        <v>0.05</v>
      </c>
      <c r="G40" s="27" t="s">
        <v>50</v>
      </c>
      <c r="H40" s="28" t="s">
        <v>64</v>
      </c>
      <c r="I40" s="5">
        <v>1</v>
      </c>
      <c r="J40" s="5">
        <f t="shared" si="2"/>
        <v>37.200000000000003</v>
      </c>
    </row>
    <row r="41" spans="2:13" ht="16.5" thickBot="1">
      <c r="B41" s="13"/>
      <c r="C41" s="40">
        <f>K30*F41</f>
        <v>37.200000000000003</v>
      </c>
      <c r="D41" s="41" t="s">
        <v>66</v>
      </c>
      <c r="E41" s="42" t="s">
        <v>63</v>
      </c>
      <c r="F41" s="55">
        <v>0.05</v>
      </c>
      <c r="G41" s="43" t="s">
        <v>50</v>
      </c>
      <c r="H41" s="44" t="s">
        <v>64</v>
      </c>
      <c r="I41" s="5">
        <v>1</v>
      </c>
      <c r="J41" s="5">
        <f t="shared" si="2"/>
        <v>37.200000000000003</v>
      </c>
    </row>
    <row r="42" spans="2:13" ht="16.5" thickTop="1">
      <c r="B42" s="35"/>
      <c r="C42" s="9">
        <f>SUM(C31:C41)</f>
        <v>744.00000000000011</v>
      </c>
      <c r="D42" s="1" t="s">
        <v>8</v>
      </c>
      <c r="F42" s="48">
        <f>SUM(F31:F41)</f>
        <v>1</v>
      </c>
      <c r="G42" s="7"/>
      <c r="I42" s="5"/>
      <c r="J42" s="60">
        <f>SUM(J31:J41)</f>
        <v>744.00000000000011</v>
      </c>
    </row>
    <row r="43" spans="2:13" ht="16.5" thickBot="1">
      <c r="I43" s="5"/>
      <c r="J43" s="5"/>
    </row>
    <row r="44" spans="2:13" ht="16.5" thickBot="1">
      <c r="B44" s="68" t="s">
        <v>67</v>
      </c>
      <c r="C44" s="68"/>
      <c r="D44" s="68"/>
      <c r="E44" s="68"/>
      <c r="F44" s="68"/>
      <c r="G44" s="68"/>
      <c r="H44" s="68"/>
      <c r="I44" s="1"/>
      <c r="J44" s="30"/>
      <c r="K44" s="18">
        <v>96.18</v>
      </c>
      <c r="L44" s="2" t="s">
        <v>68</v>
      </c>
    </row>
    <row r="45" spans="2:13" ht="16.5" thickBot="1">
      <c r="B45" s="86"/>
      <c r="C45" s="10" t="s">
        <v>69</v>
      </c>
      <c r="D45" s="1"/>
      <c r="E45" s="1"/>
      <c r="F45" s="10"/>
      <c r="G45" s="1"/>
      <c r="H45" s="1"/>
      <c r="I45" s="1"/>
      <c r="J45" s="1"/>
      <c r="K45" s="39">
        <f>K44*L45</f>
        <v>24.045000000000002</v>
      </c>
      <c r="L45" s="2">
        <v>0.25</v>
      </c>
      <c r="M45" s="2" t="s">
        <v>70</v>
      </c>
    </row>
    <row r="46" spans="2:13">
      <c r="B46" s="86"/>
      <c r="C46" s="6">
        <f>K45*F46</f>
        <v>6.0112500000000004</v>
      </c>
      <c r="D46" s="11" t="s">
        <v>71</v>
      </c>
      <c r="E46" s="2" t="s">
        <v>49</v>
      </c>
      <c r="F46" s="53">
        <v>0.25</v>
      </c>
      <c r="G46" s="7" t="s">
        <v>50</v>
      </c>
      <c r="I46" s="5">
        <v>1</v>
      </c>
      <c r="J46" s="5">
        <f>I46*C46</f>
        <v>6.0112500000000004</v>
      </c>
      <c r="K46" s="29"/>
    </row>
    <row r="47" spans="2:13">
      <c r="B47" s="86"/>
      <c r="C47" s="6">
        <f>K45*F47</f>
        <v>6.0112500000000004</v>
      </c>
      <c r="D47" s="11" t="s">
        <v>72</v>
      </c>
      <c r="E47" s="2" t="s">
        <v>49</v>
      </c>
      <c r="F47" s="53">
        <v>0.25</v>
      </c>
      <c r="G47" s="7" t="s">
        <v>50</v>
      </c>
      <c r="I47" s="5">
        <v>1</v>
      </c>
      <c r="J47" s="5">
        <f t="shared" ref="J47" si="3">I47*C47</f>
        <v>6.0112500000000004</v>
      </c>
      <c r="K47" s="29"/>
    </row>
    <row r="48" spans="2:13">
      <c r="B48" s="86"/>
      <c r="C48" s="6">
        <f>K45*F48</f>
        <v>6.0112500000000004</v>
      </c>
      <c r="D48" s="2" t="s">
        <v>73</v>
      </c>
      <c r="E48" s="2" t="s">
        <v>49</v>
      </c>
      <c r="F48" s="53">
        <v>0.25</v>
      </c>
      <c r="G48" s="7" t="s">
        <v>50</v>
      </c>
      <c r="I48" s="5">
        <v>1</v>
      </c>
      <c r="J48" s="5">
        <f>I48*C48</f>
        <v>6.0112500000000004</v>
      </c>
      <c r="K48" s="29"/>
    </row>
    <row r="49" spans="2:13" ht="16.5" thickBot="1">
      <c r="B49" s="86"/>
      <c r="C49" s="40">
        <f>K45*F49</f>
        <v>6.0112500000000004</v>
      </c>
      <c r="D49" s="45" t="s">
        <v>74</v>
      </c>
      <c r="E49" s="45" t="s">
        <v>49</v>
      </c>
      <c r="F49" s="55">
        <v>0.25</v>
      </c>
      <c r="G49" s="46" t="s">
        <v>50</v>
      </c>
      <c r="H49" s="45"/>
      <c r="I49" s="5">
        <v>1</v>
      </c>
      <c r="J49" s="5">
        <f>I49*C49</f>
        <v>6.0112500000000004</v>
      </c>
      <c r="K49" s="29"/>
    </row>
    <row r="50" spans="2:13" ht="16.5" thickTop="1">
      <c r="B50" s="86"/>
      <c r="C50" s="9">
        <f>SUM(C46:C49)</f>
        <v>24.045000000000002</v>
      </c>
      <c r="D50" s="1" t="s">
        <v>8</v>
      </c>
      <c r="F50" s="48">
        <f>SUM(F46:F49)</f>
        <v>1</v>
      </c>
      <c r="G50" s="7"/>
      <c r="I50" s="5"/>
      <c r="J50" s="60">
        <f>SUM(J46:J49)</f>
        <v>24.045000000000002</v>
      </c>
      <c r="K50" s="29"/>
    </row>
    <row r="51" spans="2:13">
      <c r="B51" s="86"/>
      <c r="C51" s="6"/>
      <c r="F51" s="53"/>
      <c r="G51" s="7"/>
      <c r="I51" s="5"/>
      <c r="J51" s="5"/>
      <c r="K51" s="29"/>
    </row>
    <row r="52" spans="2:13">
      <c r="B52" s="86"/>
      <c r="C52" s="10" t="s">
        <v>75</v>
      </c>
      <c r="F52" s="53"/>
      <c r="G52" s="7"/>
      <c r="I52" s="5"/>
      <c r="J52" s="5"/>
      <c r="K52" s="20"/>
      <c r="L52" s="2">
        <v>7</v>
      </c>
      <c r="M52" s="2" t="s">
        <v>76</v>
      </c>
    </row>
    <row r="53" spans="2:13">
      <c r="B53" s="86"/>
      <c r="C53" s="6">
        <f>K44*F53*L52</f>
        <v>67.326000000000022</v>
      </c>
      <c r="D53" s="11" t="s">
        <v>77</v>
      </c>
      <c r="E53" s="2" t="s">
        <v>78</v>
      </c>
      <c r="F53" s="53">
        <v>0.1</v>
      </c>
      <c r="G53" s="7" t="s">
        <v>50</v>
      </c>
      <c r="I53" s="5">
        <v>1</v>
      </c>
      <c r="J53" s="59">
        <f>I53*C53</f>
        <v>67.326000000000022</v>
      </c>
      <c r="K53" s="56">
        <f>K44*L52</f>
        <v>673.26</v>
      </c>
      <c r="L53" s="2" t="s">
        <v>79</v>
      </c>
    </row>
    <row r="54" spans="2:13">
      <c r="B54" s="86"/>
      <c r="C54" s="6">
        <f>K44*F54*L52</f>
        <v>67.326000000000022</v>
      </c>
      <c r="D54" s="11" t="s">
        <v>80</v>
      </c>
      <c r="E54" s="2" t="s">
        <v>78</v>
      </c>
      <c r="F54" s="53">
        <v>0.1</v>
      </c>
      <c r="G54" s="7" t="s">
        <v>50</v>
      </c>
      <c r="I54" s="5">
        <v>1</v>
      </c>
      <c r="J54" s="59">
        <f>I54*C54</f>
        <v>67.326000000000022</v>
      </c>
    </row>
    <row r="55" spans="2:13">
      <c r="B55" s="86"/>
      <c r="C55" s="6">
        <f>K44*F55*L52</f>
        <v>33.663000000000011</v>
      </c>
      <c r="D55" s="11" t="s">
        <v>81</v>
      </c>
      <c r="E55" s="2" t="s">
        <v>78</v>
      </c>
      <c r="F55" s="53">
        <v>0.05</v>
      </c>
      <c r="G55" s="7" t="s">
        <v>50</v>
      </c>
      <c r="I55" s="5">
        <v>1</v>
      </c>
      <c r="J55" s="59">
        <f>I55*C55</f>
        <v>33.663000000000011</v>
      </c>
    </row>
    <row r="56" spans="2:13">
      <c r="B56" s="86"/>
      <c r="C56" s="6">
        <f>K44*F56*L52</f>
        <v>33.663000000000011</v>
      </c>
      <c r="D56" s="11" t="s">
        <v>82</v>
      </c>
      <c r="E56" s="2" t="s">
        <v>78</v>
      </c>
      <c r="F56" s="53">
        <v>0.05</v>
      </c>
      <c r="G56" s="7" t="s">
        <v>50</v>
      </c>
      <c r="I56" s="5">
        <v>1</v>
      </c>
      <c r="J56" s="59">
        <f>I56*C56</f>
        <v>33.663000000000011</v>
      </c>
    </row>
    <row r="57" spans="2:13">
      <c r="B57" s="86"/>
      <c r="C57" s="6">
        <f>K44*F57*L52</f>
        <v>67.326000000000022</v>
      </c>
      <c r="D57" s="11" t="s">
        <v>83</v>
      </c>
      <c r="E57" s="2" t="s">
        <v>78</v>
      </c>
      <c r="F57" s="53">
        <v>0.1</v>
      </c>
      <c r="G57" s="7" t="s">
        <v>50</v>
      </c>
      <c r="I57" s="5">
        <v>1</v>
      </c>
      <c r="J57" s="59">
        <f t="shared" ref="J57" si="4">I57*C57</f>
        <v>67.326000000000022</v>
      </c>
    </row>
    <row r="58" spans="2:13">
      <c r="B58" s="86"/>
      <c r="C58" s="6">
        <f>K44*F58*L52</f>
        <v>33.663000000000011</v>
      </c>
      <c r="D58" s="11" t="s">
        <v>84</v>
      </c>
      <c r="E58" s="2" t="s">
        <v>78</v>
      </c>
      <c r="F58" s="53">
        <v>0.05</v>
      </c>
      <c r="G58" s="7" t="s">
        <v>50</v>
      </c>
      <c r="I58" s="5">
        <v>1</v>
      </c>
      <c r="J58" s="59">
        <f>I58*C58</f>
        <v>33.663000000000011</v>
      </c>
    </row>
    <row r="59" spans="2:13">
      <c r="B59" s="86"/>
      <c r="C59" s="6">
        <f>K44*F59*L52</f>
        <v>67.326000000000022</v>
      </c>
      <c r="D59" s="11" t="s">
        <v>85</v>
      </c>
      <c r="E59" s="2" t="s">
        <v>78</v>
      </c>
      <c r="F59" s="53">
        <v>0.1</v>
      </c>
      <c r="G59" s="7" t="s">
        <v>50</v>
      </c>
      <c r="I59" s="5">
        <v>1</v>
      </c>
      <c r="J59" s="59">
        <f>I59*C59</f>
        <v>67.326000000000022</v>
      </c>
    </row>
    <row r="60" spans="2:13">
      <c r="B60" s="86"/>
      <c r="C60" s="6">
        <f>K44*F60*L52</f>
        <v>67.326000000000022</v>
      </c>
      <c r="D60" s="11" t="s">
        <v>86</v>
      </c>
      <c r="E60" s="2" t="s">
        <v>78</v>
      </c>
      <c r="F60" s="53">
        <v>0.1</v>
      </c>
      <c r="G60" s="7" t="s">
        <v>50</v>
      </c>
      <c r="I60" s="5">
        <v>1</v>
      </c>
      <c r="J60" s="59">
        <f t="shared" ref="J60:J66" si="5">I60*C60</f>
        <v>67.326000000000022</v>
      </c>
    </row>
    <row r="61" spans="2:13">
      <c r="B61" s="86"/>
      <c r="C61" s="6">
        <f>K44*F61*L52</f>
        <v>33.663000000000011</v>
      </c>
      <c r="D61" s="11" t="s">
        <v>87</v>
      </c>
      <c r="E61" s="2" t="s">
        <v>78</v>
      </c>
      <c r="F61" s="53">
        <v>0.05</v>
      </c>
      <c r="G61" s="7" t="s">
        <v>50</v>
      </c>
      <c r="I61" s="5">
        <v>1</v>
      </c>
      <c r="J61" s="59">
        <f t="shared" ref="J61" si="6">I61*C61</f>
        <v>33.663000000000011</v>
      </c>
    </row>
    <row r="62" spans="2:13">
      <c r="B62" s="86"/>
      <c r="C62" s="6">
        <f>K44*F62*L52</f>
        <v>33.663000000000011</v>
      </c>
      <c r="D62" s="11" t="s">
        <v>88</v>
      </c>
      <c r="E62" s="2" t="s">
        <v>78</v>
      </c>
      <c r="F62" s="53">
        <v>0.05</v>
      </c>
      <c r="G62" s="7" t="s">
        <v>50</v>
      </c>
      <c r="I62" s="5">
        <v>1</v>
      </c>
      <c r="J62" s="59">
        <f>I62*C62</f>
        <v>33.663000000000011</v>
      </c>
    </row>
    <row r="63" spans="2:13">
      <c r="B63" s="86"/>
      <c r="C63" s="6">
        <f>K44*F63*L52</f>
        <v>33.663000000000011</v>
      </c>
      <c r="D63" s="11" t="s">
        <v>89</v>
      </c>
      <c r="E63" s="2" t="s">
        <v>78</v>
      </c>
      <c r="F63" s="53">
        <v>0.05</v>
      </c>
      <c r="G63" s="7" t="s">
        <v>50</v>
      </c>
      <c r="I63" s="5">
        <v>1</v>
      </c>
      <c r="J63" s="59">
        <f t="shared" si="5"/>
        <v>33.663000000000011</v>
      </c>
    </row>
    <row r="64" spans="2:13">
      <c r="B64" s="86"/>
      <c r="C64" s="6">
        <f>K44*F64*L52</f>
        <v>33.663000000000011</v>
      </c>
      <c r="D64" s="11" t="s">
        <v>90</v>
      </c>
      <c r="E64" s="2" t="s">
        <v>78</v>
      </c>
      <c r="F64" s="53">
        <v>0.05</v>
      </c>
      <c r="G64" s="7" t="s">
        <v>50</v>
      </c>
      <c r="I64" s="5">
        <v>1</v>
      </c>
      <c r="J64" s="59">
        <f t="shared" si="5"/>
        <v>33.663000000000011</v>
      </c>
    </row>
    <row r="65" spans="2:13">
      <c r="B65" s="86"/>
      <c r="C65" s="6">
        <f>K44*F65*L52</f>
        <v>33.663000000000011</v>
      </c>
      <c r="D65" s="11" t="s">
        <v>91</v>
      </c>
      <c r="E65" s="2" t="s">
        <v>78</v>
      </c>
      <c r="F65" s="53">
        <v>0.05</v>
      </c>
      <c r="G65" s="7" t="s">
        <v>50</v>
      </c>
      <c r="I65" s="5">
        <v>1</v>
      </c>
      <c r="J65" s="59">
        <f t="shared" si="5"/>
        <v>33.663000000000011</v>
      </c>
    </row>
    <row r="66" spans="2:13" ht="16.5" thickBot="1">
      <c r="B66" s="86"/>
      <c r="C66" s="40">
        <f>K44*F66*L52</f>
        <v>67.326000000000022</v>
      </c>
      <c r="D66" s="47" t="s">
        <v>92</v>
      </c>
      <c r="E66" s="45" t="s">
        <v>78</v>
      </c>
      <c r="F66" s="55">
        <v>0.1</v>
      </c>
      <c r="G66" s="46" t="s">
        <v>50</v>
      </c>
      <c r="H66" s="45"/>
      <c r="I66" s="5">
        <v>1</v>
      </c>
      <c r="J66" s="59">
        <f t="shared" si="5"/>
        <v>67.326000000000022</v>
      </c>
    </row>
    <row r="67" spans="2:13" ht="16.5" thickTop="1">
      <c r="B67" s="86"/>
      <c r="C67" s="9">
        <f>SUM(C53:C66)</f>
        <v>673.26000000000022</v>
      </c>
      <c r="D67" s="1" t="s">
        <v>8</v>
      </c>
      <c r="F67" s="48">
        <f>SUM(F53:F66)</f>
        <v>1.0000000000000002</v>
      </c>
      <c r="G67" s="7"/>
      <c r="I67" s="5"/>
      <c r="J67" s="60">
        <f>SUM(J53:J66)</f>
        <v>673.26000000000022</v>
      </c>
    </row>
    <row r="68" spans="2:13" ht="16.5" thickBot="1">
      <c r="B68" s="86"/>
      <c r="C68" s="6"/>
      <c r="D68" s="11"/>
      <c r="G68" s="7"/>
      <c r="I68" s="5"/>
      <c r="J68" s="5"/>
    </row>
    <row r="69" spans="2:13" ht="16.5" thickBot="1">
      <c r="B69" s="86"/>
      <c r="C69" s="9" t="s">
        <v>93</v>
      </c>
      <c r="D69" s="11"/>
      <c r="G69" s="7"/>
      <c r="K69" s="18">
        <f>K44*60%</f>
        <v>57.707999999999998</v>
      </c>
      <c r="L69" s="2" t="s">
        <v>94</v>
      </c>
    </row>
    <row r="70" spans="2:13" ht="16.5" thickBot="1">
      <c r="B70" s="86"/>
      <c r="C70" s="6">
        <f>$K$70*F70</f>
        <v>750.20400000000006</v>
      </c>
      <c r="D70" s="11" t="s">
        <v>95</v>
      </c>
      <c r="E70" s="2" t="s">
        <v>96</v>
      </c>
      <c r="F70" s="53">
        <v>0.2</v>
      </c>
      <c r="G70" s="7" t="s">
        <v>50</v>
      </c>
      <c r="I70" s="5">
        <v>1</v>
      </c>
      <c r="J70" s="5">
        <f t="shared" ref="J70:J73" si="7">I70*C70</f>
        <v>750.20400000000006</v>
      </c>
      <c r="K70" s="39">
        <f>K69*L70</f>
        <v>3751.02</v>
      </c>
      <c r="L70" s="2">
        <v>65</v>
      </c>
      <c r="M70" s="2" t="s">
        <v>70</v>
      </c>
    </row>
    <row r="71" spans="2:13">
      <c r="B71" s="86"/>
      <c r="C71" s="6">
        <f t="shared" ref="C71:C73" si="8">$K$70*F71</f>
        <v>1500.4080000000001</v>
      </c>
      <c r="D71" s="11" t="s">
        <v>97</v>
      </c>
      <c r="E71" s="2" t="s">
        <v>96</v>
      </c>
      <c r="F71" s="53">
        <v>0.4</v>
      </c>
      <c r="G71" s="7" t="s">
        <v>50</v>
      </c>
      <c r="I71" s="5">
        <v>1</v>
      </c>
      <c r="J71" s="5">
        <f t="shared" si="7"/>
        <v>1500.4080000000001</v>
      </c>
    </row>
    <row r="72" spans="2:13">
      <c r="B72" s="86"/>
      <c r="C72" s="6">
        <f t="shared" si="8"/>
        <v>750.20400000000006</v>
      </c>
      <c r="D72" s="11" t="s">
        <v>98</v>
      </c>
      <c r="E72" s="2" t="s">
        <v>96</v>
      </c>
      <c r="F72" s="53">
        <v>0.2</v>
      </c>
      <c r="G72" s="7" t="s">
        <v>50</v>
      </c>
      <c r="I72" s="5">
        <v>1</v>
      </c>
      <c r="J72" s="5">
        <f t="shared" si="7"/>
        <v>750.20400000000006</v>
      </c>
    </row>
    <row r="73" spans="2:13" ht="16.5" thickBot="1">
      <c r="B73" s="86"/>
      <c r="C73" s="6">
        <f t="shared" si="8"/>
        <v>750.20400000000006</v>
      </c>
      <c r="D73" s="47" t="s">
        <v>99</v>
      </c>
      <c r="E73" s="45" t="s">
        <v>96</v>
      </c>
      <c r="F73" s="55">
        <v>0.2</v>
      </c>
      <c r="G73" s="46" t="s">
        <v>50</v>
      </c>
      <c r="H73" s="45"/>
      <c r="I73" s="5">
        <v>1</v>
      </c>
      <c r="J73" s="5">
        <f t="shared" si="7"/>
        <v>750.20400000000006</v>
      </c>
    </row>
    <row r="74" spans="2:13" ht="16.5" thickTop="1">
      <c r="C74" s="9">
        <f>SUM(C70:C73)</f>
        <v>3751.0200000000004</v>
      </c>
      <c r="D74" s="1" t="s">
        <v>8</v>
      </c>
      <c r="F74" s="48">
        <f>SUM(F70:F73)</f>
        <v>1</v>
      </c>
      <c r="G74" s="7"/>
      <c r="I74" s="5"/>
      <c r="J74" s="60">
        <f>SUM(J70:J73)</f>
        <v>3751.0200000000004</v>
      </c>
    </row>
    <row r="75" spans="2:13" ht="16.5" thickBot="1">
      <c r="C75" s="9"/>
      <c r="D75" s="1"/>
      <c r="F75" s="53"/>
      <c r="G75" s="7"/>
      <c r="I75" s="5"/>
      <c r="J75" s="5"/>
    </row>
    <row r="76" spans="2:13" ht="16.5" thickBot="1">
      <c r="B76" s="68" t="s">
        <v>100</v>
      </c>
      <c r="C76" s="68"/>
      <c r="D76" s="68"/>
      <c r="E76" s="68"/>
      <c r="F76" s="68"/>
      <c r="G76" s="68"/>
      <c r="H76" s="68"/>
      <c r="I76" s="1"/>
      <c r="J76" s="30"/>
      <c r="K76" s="18">
        <v>202.3</v>
      </c>
      <c r="L76" s="2" t="s">
        <v>68</v>
      </c>
    </row>
    <row r="77" spans="2:13" ht="16.5" thickBot="1">
      <c r="B77" s="57"/>
      <c r="C77" s="10" t="s">
        <v>69</v>
      </c>
      <c r="D77" s="1"/>
      <c r="E77" s="1"/>
      <c r="F77" s="10"/>
      <c r="G77" s="1"/>
      <c r="H77" s="1"/>
      <c r="I77" s="1"/>
      <c r="J77" s="1"/>
      <c r="K77" s="39">
        <f>K76*L77</f>
        <v>40.460000000000008</v>
      </c>
      <c r="L77" s="2">
        <v>0.2</v>
      </c>
      <c r="M77" s="2" t="s">
        <v>70</v>
      </c>
    </row>
    <row r="78" spans="2:13">
      <c r="B78" s="57"/>
      <c r="C78" s="6">
        <f>K77*F78</f>
        <v>18.207000000000004</v>
      </c>
      <c r="D78" s="11" t="s">
        <v>101</v>
      </c>
      <c r="E78" s="2" t="s">
        <v>49</v>
      </c>
      <c r="F78" s="53">
        <v>0.45</v>
      </c>
      <c r="G78" s="7" t="s">
        <v>50</v>
      </c>
      <c r="I78" s="5">
        <v>1</v>
      </c>
      <c r="J78" s="5">
        <f>I78*C78</f>
        <v>18.207000000000004</v>
      </c>
      <c r="K78" s="29"/>
    </row>
    <row r="79" spans="2:13">
      <c r="B79" s="57"/>
      <c r="C79" s="6">
        <f>K77*F79</f>
        <v>4.0460000000000012</v>
      </c>
      <c r="D79" s="11" t="s">
        <v>102</v>
      </c>
      <c r="E79" s="2" t="s">
        <v>49</v>
      </c>
      <c r="F79" s="53">
        <v>0.1</v>
      </c>
      <c r="G79" s="7" t="s">
        <v>50</v>
      </c>
      <c r="I79" s="5">
        <v>1</v>
      </c>
      <c r="J79" s="5">
        <f t="shared" ref="J79" si="9">I79*C79</f>
        <v>4.0460000000000012</v>
      </c>
      <c r="K79" s="29"/>
    </row>
    <row r="80" spans="2:13" ht="16.5" thickBot="1">
      <c r="B80" s="57"/>
      <c r="C80" s="40">
        <f>K77*F80</f>
        <v>18.207000000000004</v>
      </c>
      <c r="D80" s="45" t="s">
        <v>103</v>
      </c>
      <c r="E80" s="45" t="s">
        <v>49</v>
      </c>
      <c r="F80" s="55">
        <v>0.45</v>
      </c>
      <c r="G80" s="46" t="s">
        <v>50</v>
      </c>
      <c r="H80" s="45"/>
      <c r="I80" s="5">
        <v>1</v>
      </c>
      <c r="J80" s="5">
        <f>I80*C80</f>
        <v>18.207000000000004</v>
      </c>
      <c r="K80" s="29"/>
    </row>
    <row r="81" spans="2:13" ht="16.5" thickTop="1">
      <c r="B81" s="57"/>
      <c r="C81" s="9">
        <f>SUM(C78:C80)</f>
        <v>40.460000000000008</v>
      </c>
      <c r="D81" s="1" t="s">
        <v>8</v>
      </c>
      <c r="E81" s="10"/>
      <c r="F81" s="48">
        <f>SUM(F78:F80)</f>
        <v>1</v>
      </c>
      <c r="G81" s="10"/>
      <c r="H81" s="10"/>
      <c r="I81" s="1"/>
      <c r="J81" s="60">
        <f>SUM(J78:J80)</f>
        <v>40.460000000000008</v>
      </c>
      <c r="K81" s="20"/>
    </row>
    <row r="82" spans="2:13">
      <c r="B82" s="57"/>
      <c r="C82" s="10"/>
      <c r="D82" s="10"/>
      <c r="E82" s="10"/>
      <c r="F82" s="10"/>
      <c r="G82" s="10"/>
      <c r="H82" s="10"/>
      <c r="I82" s="1"/>
      <c r="J82" s="1"/>
      <c r="K82" s="20"/>
    </row>
    <row r="83" spans="2:13">
      <c r="B83" s="66"/>
      <c r="C83" s="10" t="s">
        <v>104</v>
      </c>
      <c r="F83" s="53"/>
      <c r="G83" s="7"/>
      <c r="I83" s="5"/>
      <c r="J83" s="5"/>
      <c r="L83" s="2">
        <v>7</v>
      </c>
      <c r="M83" s="2" t="s">
        <v>70</v>
      </c>
    </row>
    <row r="84" spans="2:13">
      <c r="B84" s="66"/>
      <c r="C84" s="6">
        <f>K76*F84*L83</f>
        <v>70.805000000000007</v>
      </c>
      <c r="D84" s="11" t="s">
        <v>105</v>
      </c>
      <c r="E84" s="2" t="s">
        <v>78</v>
      </c>
      <c r="F84" s="53">
        <v>0.05</v>
      </c>
      <c r="G84" s="7" t="s">
        <v>50</v>
      </c>
      <c r="I84" s="5">
        <v>1</v>
      </c>
      <c r="J84" s="5">
        <f t="shared" ref="J84:J87" si="10">I84*C84</f>
        <v>70.805000000000007</v>
      </c>
    </row>
    <row r="85" spans="2:13">
      <c r="B85" s="66"/>
      <c r="C85" s="6">
        <f>K76*F85*L83</f>
        <v>70.805000000000007</v>
      </c>
      <c r="D85" s="11" t="s">
        <v>106</v>
      </c>
      <c r="E85" s="2" t="s">
        <v>78</v>
      </c>
      <c r="F85" s="53">
        <v>0.05</v>
      </c>
      <c r="G85" s="7" t="s">
        <v>50</v>
      </c>
      <c r="I85" s="5">
        <v>1</v>
      </c>
      <c r="J85" s="5">
        <f t="shared" si="10"/>
        <v>70.805000000000007</v>
      </c>
    </row>
    <row r="86" spans="2:13">
      <c r="B86" s="66"/>
      <c r="C86" s="6">
        <f>K76*F86*L83</f>
        <v>141.61000000000001</v>
      </c>
      <c r="D86" s="11" t="s">
        <v>107</v>
      </c>
      <c r="E86" s="2" t="s">
        <v>78</v>
      </c>
      <c r="F86" s="53">
        <v>0.1</v>
      </c>
      <c r="G86" s="7" t="s">
        <v>50</v>
      </c>
      <c r="I86" s="5">
        <v>1</v>
      </c>
      <c r="J86" s="5">
        <f>I86*C86</f>
        <v>141.61000000000001</v>
      </c>
    </row>
    <row r="87" spans="2:13">
      <c r="B87" s="66"/>
      <c r="C87" s="6">
        <f>K76*F87*L83</f>
        <v>70.805000000000007</v>
      </c>
      <c r="D87" s="11" t="s">
        <v>108</v>
      </c>
      <c r="E87" s="2" t="s">
        <v>78</v>
      </c>
      <c r="F87" s="53">
        <v>0.05</v>
      </c>
      <c r="G87" s="7" t="s">
        <v>50</v>
      </c>
      <c r="I87" s="5">
        <v>1</v>
      </c>
      <c r="J87" s="5">
        <f t="shared" si="10"/>
        <v>70.805000000000007</v>
      </c>
    </row>
    <row r="88" spans="2:13">
      <c r="B88" s="66"/>
      <c r="C88" s="6">
        <f>K76*F88*L83</f>
        <v>141.61000000000001</v>
      </c>
      <c r="D88" s="11" t="s">
        <v>109</v>
      </c>
      <c r="E88" s="2" t="s">
        <v>78</v>
      </c>
      <c r="F88" s="53">
        <v>0.1</v>
      </c>
      <c r="G88" s="7" t="s">
        <v>50</v>
      </c>
      <c r="I88" s="5">
        <v>1</v>
      </c>
      <c r="J88" s="5">
        <f t="shared" ref="J88:J99" si="11">I88*C88</f>
        <v>141.61000000000001</v>
      </c>
    </row>
    <row r="89" spans="2:13">
      <c r="B89" s="66"/>
      <c r="C89" s="6">
        <f>K76*F89*L83</f>
        <v>70.805000000000007</v>
      </c>
      <c r="D89" s="11" t="s">
        <v>110</v>
      </c>
      <c r="E89" s="2" t="s">
        <v>78</v>
      </c>
      <c r="F89" s="53">
        <v>0.05</v>
      </c>
      <c r="G89" s="7" t="s">
        <v>50</v>
      </c>
      <c r="I89" s="5">
        <v>1</v>
      </c>
      <c r="J89" s="5">
        <f t="shared" si="11"/>
        <v>70.805000000000007</v>
      </c>
    </row>
    <row r="90" spans="2:13">
      <c r="B90" s="66"/>
      <c r="C90" s="6">
        <f>K76*F90*L83</f>
        <v>70.805000000000007</v>
      </c>
      <c r="D90" s="11" t="s">
        <v>111</v>
      </c>
      <c r="E90" s="2" t="s">
        <v>78</v>
      </c>
      <c r="F90" s="53">
        <v>0.05</v>
      </c>
      <c r="G90" s="7" t="s">
        <v>50</v>
      </c>
      <c r="I90" s="5">
        <v>1</v>
      </c>
      <c r="J90" s="5">
        <f>I90*C90</f>
        <v>70.805000000000007</v>
      </c>
    </row>
    <row r="91" spans="2:13">
      <c r="B91" s="66"/>
      <c r="C91" s="6">
        <f>K76*F91*L83</f>
        <v>70.805000000000007</v>
      </c>
      <c r="D91" s="11" t="s">
        <v>112</v>
      </c>
      <c r="E91" s="2" t="s">
        <v>78</v>
      </c>
      <c r="F91" s="53">
        <v>0.05</v>
      </c>
      <c r="G91" s="7" t="s">
        <v>50</v>
      </c>
      <c r="I91" s="5">
        <v>1</v>
      </c>
      <c r="J91" s="5">
        <f>I91*C91</f>
        <v>70.805000000000007</v>
      </c>
      <c r="L91" s="2" t="s">
        <v>113</v>
      </c>
    </row>
    <row r="92" spans="2:13">
      <c r="B92" s="66"/>
      <c r="C92" s="6">
        <f>K76*F92*L83</f>
        <v>70.805000000000007</v>
      </c>
      <c r="D92" s="11" t="s">
        <v>114</v>
      </c>
      <c r="E92" s="2" t="s">
        <v>78</v>
      </c>
      <c r="F92" s="53">
        <v>0.05</v>
      </c>
      <c r="G92" s="7" t="s">
        <v>50</v>
      </c>
      <c r="I92" s="5">
        <v>1</v>
      </c>
      <c r="J92" s="5">
        <f t="shared" si="11"/>
        <v>70.805000000000007</v>
      </c>
    </row>
    <row r="93" spans="2:13">
      <c r="B93" s="66"/>
      <c r="C93" s="6">
        <f>K76*F93*L83</f>
        <v>70.805000000000007</v>
      </c>
      <c r="D93" s="11" t="s">
        <v>115</v>
      </c>
      <c r="E93" s="2" t="s">
        <v>78</v>
      </c>
      <c r="F93" s="53">
        <v>0.05</v>
      </c>
      <c r="G93" s="7" t="s">
        <v>50</v>
      </c>
      <c r="I93" s="5">
        <v>1</v>
      </c>
      <c r="J93" s="5">
        <f t="shared" si="11"/>
        <v>70.805000000000007</v>
      </c>
    </row>
    <row r="94" spans="2:13">
      <c r="B94" s="66"/>
      <c r="C94" s="6">
        <f>K76*F94*L83</f>
        <v>70.805000000000007</v>
      </c>
      <c r="D94" s="11" t="s">
        <v>116</v>
      </c>
      <c r="E94" s="2" t="s">
        <v>78</v>
      </c>
      <c r="F94" s="53">
        <v>0.05</v>
      </c>
      <c r="G94" s="7" t="s">
        <v>50</v>
      </c>
      <c r="I94" s="5">
        <v>1</v>
      </c>
      <c r="J94" s="5">
        <f t="shared" si="11"/>
        <v>70.805000000000007</v>
      </c>
    </row>
    <row r="95" spans="2:13">
      <c r="B95" s="66"/>
      <c r="C95" s="6">
        <f>K76*F95*L83</f>
        <v>70.805000000000007</v>
      </c>
      <c r="D95" s="11" t="s">
        <v>117</v>
      </c>
      <c r="E95" s="2" t="s">
        <v>78</v>
      </c>
      <c r="F95" s="53">
        <v>0.05</v>
      </c>
      <c r="G95" s="7" t="s">
        <v>50</v>
      </c>
      <c r="I95" s="5">
        <v>1</v>
      </c>
      <c r="J95" s="5">
        <f t="shared" si="11"/>
        <v>70.805000000000007</v>
      </c>
    </row>
    <row r="96" spans="2:13">
      <c r="B96" s="66"/>
      <c r="C96" s="6">
        <f>K76*F96*L83</f>
        <v>70.805000000000007</v>
      </c>
      <c r="D96" s="11" t="s">
        <v>118</v>
      </c>
      <c r="E96" s="2" t="s">
        <v>78</v>
      </c>
      <c r="F96" s="53">
        <v>0.05</v>
      </c>
      <c r="G96" s="7" t="s">
        <v>50</v>
      </c>
      <c r="I96" s="5">
        <v>1</v>
      </c>
      <c r="J96" s="5">
        <f t="shared" si="11"/>
        <v>70.805000000000007</v>
      </c>
    </row>
    <row r="97" spans="2:13">
      <c r="B97" s="66"/>
      <c r="C97" s="6">
        <f>K76*F97*L83</f>
        <v>141.61000000000001</v>
      </c>
      <c r="D97" s="11" t="s">
        <v>119</v>
      </c>
      <c r="E97" s="2" t="s">
        <v>78</v>
      </c>
      <c r="F97" s="53">
        <v>0.1</v>
      </c>
      <c r="G97" s="7" t="s">
        <v>50</v>
      </c>
      <c r="I97" s="5">
        <v>1</v>
      </c>
      <c r="J97" s="5">
        <f t="shared" si="11"/>
        <v>141.61000000000001</v>
      </c>
    </row>
    <row r="98" spans="2:13">
      <c r="B98" s="66"/>
      <c r="C98" s="6">
        <f>K76*F98*L83</f>
        <v>141.61000000000001</v>
      </c>
      <c r="D98" s="11" t="s">
        <v>120</v>
      </c>
      <c r="E98" s="2" t="s">
        <v>78</v>
      </c>
      <c r="F98" s="53">
        <v>0.1</v>
      </c>
      <c r="G98" s="7" t="s">
        <v>50</v>
      </c>
      <c r="I98" s="5">
        <v>1</v>
      </c>
      <c r="J98" s="5">
        <f t="shared" si="11"/>
        <v>141.61000000000001</v>
      </c>
    </row>
    <row r="99" spans="2:13" ht="16.5" thickBot="1">
      <c r="B99" s="66"/>
      <c r="C99" s="40">
        <f>K76*F99*L83</f>
        <v>70.805000000000007</v>
      </c>
      <c r="D99" s="47" t="s">
        <v>121</v>
      </c>
      <c r="E99" s="45" t="s">
        <v>78</v>
      </c>
      <c r="F99" s="55">
        <v>0.05</v>
      </c>
      <c r="G99" s="46" t="s">
        <v>50</v>
      </c>
      <c r="H99" s="45"/>
      <c r="I99" s="5">
        <v>1</v>
      </c>
      <c r="J99" s="5">
        <f t="shared" si="11"/>
        <v>70.805000000000007</v>
      </c>
    </row>
    <row r="100" spans="2:13" ht="16.5" thickTop="1">
      <c r="B100" s="66"/>
      <c r="C100" s="9">
        <f>SUM(C84:C99)</f>
        <v>1416.1000000000006</v>
      </c>
      <c r="D100" s="1" t="s">
        <v>8</v>
      </c>
      <c r="F100" s="48">
        <f>SUM(F84:F99)</f>
        <v>1</v>
      </c>
      <c r="G100" s="7"/>
      <c r="I100" s="5"/>
      <c r="J100" s="60">
        <f>SUM(J84:J99)</f>
        <v>1416.1000000000006</v>
      </c>
    </row>
    <row r="101" spans="2:13" ht="16.5" thickBot="1">
      <c r="B101" s="66"/>
      <c r="C101" s="6"/>
      <c r="D101" s="11"/>
      <c r="G101" s="7"/>
      <c r="I101" s="5"/>
      <c r="J101" s="5"/>
    </row>
    <row r="102" spans="2:13" ht="16.5" thickBot="1">
      <c r="B102" s="66"/>
      <c r="C102" s="9" t="s">
        <v>122</v>
      </c>
      <c r="D102" s="11"/>
      <c r="G102" s="7" t="s">
        <v>50</v>
      </c>
      <c r="K102" s="18">
        <f>K76*0.6*L103</f>
        <v>5462.0999999999995</v>
      </c>
    </row>
    <row r="103" spans="2:13">
      <c r="B103" s="66"/>
      <c r="C103" s="6">
        <f>ROUNDUP(K102*F103,-2)</f>
        <v>600</v>
      </c>
      <c r="D103" s="11" t="s">
        <v>123</v>
      </c>
      <c r="E103" s="2" t="s">
        <v>96</v>
      </c>
      <c r="F103" s="53">
        <v>0.1</v>
      </c>
      <c r="G103" s="7" t="s">
        <v>50</v>
      </c>
      <c r="I103" s="5">
        <v>1</v>
      </c>
      <c r="J103" s="5">
        <f t="shared" ref="J103:J104" si="12">I103*C103</f>
        <v>600</v>
      </c>
      <c r="L103" s="2">
        <v>45</v>
      </c>
      <c r="M103" s="2" t="s">
        <v>70</v>
      </c>
    </row>
    <row r="104" spans="2:13">
      <c r="B104" s="66"/>
      <c r="C104" s="6">
        <f>ROUNDUP(K102*F104,-2)</f>
        <v>3300</v>
      </c>
      <c r="D104" s="11" t="s">
        <v>97</v>
      </c>
      <c r="E104" s="2" t="s">
        <v>96</v>
      </c>
      <c r="F104" s="53">
        <v>0.6</v>
      </c>
      <c r="G104" s="7" t="s">
        <v>50</v>
      </c>
      <c r="I104" s="5">
        <v>1</v>
      </c>
      <c r="J104" s="5">
        <f t="shared" ref="J104:J106" si="13">I104*C104</f>
        <v>3300</v>
      </c>
    </row>
    <row r="105" spans="2:13">
      <c r="B105" s="66"/>
      <c r="C105" s="6">
        <f>ROUNDUP(K102*F105,-2)</f>
        <v>900</v>
      </c>
      <c r="D105" s="2" t="s">
        <v>124</v>
      </c>
      <c r="E105" s="2" t="s">
        <v>96</v>
      </c>
      <c r="F105" s="53">
        <v>0.15</v>
      </c>
      <c r="G105" s="7"/>
      <c r="I105" s="5">
        <v>1</v>
      </c>
      <c r="J105" s="5">
        <f t="shared" si="13"/>
        <v>900</v>
      </c>
    </row>
    <row r="106" spans="2:13" ht="16.5" thickBot="1">
      <c r="B106" s="66"/>
      <c r="C106" s="40">
        <f>ROUNDUP(K102*F106,-2)</f>
        <v>900</v>
      </c>
      <c r="D106" s="47" t="s">
        <v>125</v>
      </c>
      <c r="E106" s="45" t="s">
        <v>96</v>
      </c>
      <c r="F106" s="55">
        <v>0.15</v>
      </c>
      <c r="G106" s="46" t="s">
        <v>50</v>
      </c>
      <c r="H106" s="45"/>
      <c r="I106" s="5">
        <v>1</v>
      </c>
      <c r="J106" s="5">
        <f t="shared" si="13"/>
        <v>900</v>
      </c>
    </row>
    <row r="107" spans="2:13" ht="16.5" thickTop="1">
      <c r="C107" s="9">
        <f>SUM(C103:C106)</f>
        <v>5700</v>
      </c>
      <c r="D107" s="1" t="s">
        <v>8</v>
      </c>
      <c r="F107" s="48">
        <f>SUM(F103:F106)</f>
        <v>1</v>
      </c>
      <c r="G107" s="7"/>
      <c r="I107" s="5"/>
      <c r="J107" s="60">
        <f>SUM(J103:J106)</f>
        <v>5700</v>
      </c>
    </row>
    <row r="108" spans="2:13">
      <c r="C108" s="9"/>
      <c r="D108" s="1"/>
      <c r="F108" s="53"/>
      <c r="G108" s="7"/>
      <c r="I108" s="5"/>
      <c r="J108" s="5"/>
    </row>
    <row r="109" spans="2:13">
      <c r="B109" s="68" t="s">
        <v>126</v>
      </c>
      <c r="C109" s="68"/>
      <c r="D109" s="68"/>
      <c r="E109" s="68"/>
      <c r="F109" s="68"/>
      <c r="G109" s="68"/>
      <c r="H109" s="68"/>
      <c r="I109" s="65" t="s">
        <v>127</v>
      </c>
      <c r="J109" s="1"/>
      <c r="K109" s="20" t="s">
        <v>128</v>
      </c>
    </row>
    <row r="110" spans="2:13" ht="74.25" customHeight="1">
      <c r="B110" s="21"/>
      <c r="C110" s="69" t="s">
        <v>129</v>
      </c>
      <c r="D110" s="69"/>
      <c r="E110" s="69"/>
      <c r="F110" s="69"/>
      <c r="G110" s="69"/>
      <c r="H110" s="69"/>
      <c r="I110" s="61">
        <v>1</v>
      </c>
      <c r="J110" s="62">
        <f>I110*K110</f>
        <v>665</v>
      </c>
      <c r="K110" s="20">
        <v>665</v>
      </c>
      <c r="L110" s="2" t="s">
        <v>130</v>
      </c>
    </row>
    <row r="111" spans="2:13">
      <c r="B111" s="72"/>
      <c r="C111" s="10" t="s">
        <v>131</v>
      </c>
      <c r="F111" s="53"/>
      <c r="G111" s="7"/>
      <c r="I111" s="5"/>
      <c r="J111" s="5"/>
    </row>
    <row r="112" spans="2:13">
      <c r="B112" s="72"/>
      <c r="C112" s="6"/>
      <c r="D112" s="11" t="s">
        <v>132</v>
      </c>
      <c r="F112" s="53"/>
      <c r="G112" s="7"/>
      <c r="I112" s="5"/>
      <c r="J112" s="5"/>
    </row>
    <row r="113" spans="2:10">
      <c r="B113" s="72"/>
      <c r="C113" s="6"/>
      <c r="D113" s="11" t="s">
        <v>133</v>
      </c>
      <c r="F113" s="53"/>
      <c r="G113" s="7"/>
      <c r="I113" s="5"/>
      <c r="J113" s="5"/>
    </row>
    <row r="114" spans="2:10">
      <c r="B114" s="72"/>
      <c r="C114" s="6"/>
      <c r="D114" s="11" t="s">
        <v>134</v>
      </c>
      <c r="F114" s="53"/>
      <c r="G114" s="7"/>
      <c r="I114" s="5"/>
      <c r="J114" s="5"/>
    </row>
    <row r="115" spans="2:10">
      <c r="B115" s="72"/>
      <c r="C115" s="6"/>
      <c r="D115" s="11" t="s">
        <v>135</v>
      </c>
      <c r="F115" s="53"/>
      <c r="G115" s="7"/>
      <c r="I115" s="5"/>
      <c r="J115" s="5"/>
    </row>
    <row r="116" spans="2:10">
      <c r="B116" s="72"/>
      <c r="C116" s="6"/>
      <c r="D116" s="11"/>
      <c r="F116" s="53"/>
      <c r="G116" s="7"/>
      <c r="I116" s="5"/>
      <c r="J116" s="5"/>
    </row>
    <row r="117" spans="2:10">
      <c r="B117" s="72"/>
      <c r="C117" s="10" t="s">
        <v>136</v>
      </c>
      <c r="D117" s="11"/>
      <c r="F117" s="53"/>
      <c r="G117" s="7"/>
      <c r="I117" s="5"/>
      <c r="J117" s="5"/>
    </row>
    <row r="118" spans="2:10">
      <c r="B118" s="72"/>
      <c r="C118" s="6"/>
      <c r="D118" s="11" t="s">
        <v>137</v>
      </c>
      <c r="F118" s="53"/>
      <c r="G118" s="7"/>
      <c r="I118" s="5"/>
      <c r="J118" s="5"/>
    </row>
    <row r="119" spans="2:10">
      <c r="B119" s="72"/>
      <c r="C119" s="6"/>
      <c r="D119" s="11" t="s">
        <v>138</v>
      </c>
      <c r="F119" s="53"/>
      <c r="G119" s="7"/>
      <c r="I119" s="5"/>
      <c r="J119" s="5"/>
    </row>
    <row r="120" spans="2:10">
      <c r="B120" s="72"/>
      <c r="C120" s="6"/>
      <c r="D120" s="11" t="s">
        <v>139</v>
      </c>
      <c r="F120" s="53"/>
      <c r="G120" s="7"/>
      <c r="I120" s="5"/>
      <c r="J120" s="5"/>
    </row>
    <row r="121" spans="2:10">
      <c r="B121" s="72"/>
      <c r="C121" s="6"/>
      <c r="D121" s="11" t="s">
        <v>140</v>
      </c>
      <c r="F121" s="53"/>
      <c r="G121" s="7"/>
      <c r="I121" s="5"/>
      <c r="J121" s="5"/>
    </row>
    <row r="122" spans="2:10">
      <c r="B122" s="72"/>
      <c r="C122" s="6"/>
      <c r="D122" s="11" t="s">
        <v>141</v>
      </c>
      <c r="F122" s="53"/>
      <c r="G122" s="7"/>
      <c r="I122" s="5"/>
      <c r="J122" s="5"/>
    </row>
    <row r="123" spans="2:10">
      <c r="B123" s="72"/>
      <c r="C123" s="6"/>
      <c r="D123" s="11" t="s">
        <v>142</v>
      </c>
      <c r="F123" s="53"/>
      <c r="G123" s="7"/>
      <c r="I123" s="5"/>
      <c r="J123" s="5"/>
    </row>
    <row r="124" spans="2:10">
      <c r="B124" s="72"/>
      <c r="C124" s="6"/>
      <c r="D124" s="11" t="s">
        <v>143</v>
      </c>
      <c r="F124" s="53"/>
      <c r="G124" s="7"/>
      <c r="I124" s="5"/>
      <c r="J124" s="5"/>
    </row>
    <row r="125" spans="2:10">
      <c r="B125" s="72"/>
      <c r="C125" s="6"/>
      <c r="D125" s="11" t="s">
        <v>144</v>
      </c>
      <c r="F125" s="53"/>
      <c r="G125" s="7"/>
      <c r="I125" s="5"/>
      <c r="J125" s="5"/>
    </row>
    <row r="126" spans="2:10">
      <c r="B126" s="72"/>
      <c r="C126" s="6"/>
      <c r="D126" s="11" t="s">
        <v>145</v>
      </c>
      <c r="F126" s="53"/>
      <c r="G126" s="7"/>
      <c r="I126" s="5"/>
      <c r="J126" s="5"/>
    </row>
    <row r="127" spans="2:10">
      <c r="B127" s="72"/>
      <c r="C127" s="6"/>
      <c r="D127" s="11" t="s">
        <v>146</v>
      </c>
      <c r="F127" s="53"/>
      <c r="G127" s="7"/>
      <c r="I127" s="5"/>
      <c r="J127" s="5"/>
    </row>
    <row r="128" spans="2:10">
      <c r="B128" s="72"/>
      <c r="C128" s="6"/>
      <c r="D128" s="11" t="s">
        <v>147</v>
      </c>
      <c r="F128" s="53"/>
      <c r="G128" s="7"/>
      <c r="I128" s="5"/>
      <c r="J128" s="5"/>
    </row>
    <row r="129" spans="2:11">
      <c r="B129" s="72"/>
      <c r="C129" s="6"/>
      <c r="D129" s="11" t="s">
        <v>148</v>
      </c>
      <c r="F129" s="53"/>
      <c r="G129" s="7"/>
      <c r="I129" s="5"/>
      <c r="J129" s="5"/>
    </row>
    <row r="130" spans="2:11">
      <c r="B130" s="72"/>
      <c r="C130" s="6"/>
      <c r="D130" s="11" t="s">
        <v>149</v>
      </c>
      <c r="F130" s="53"/>
      <c r="G130" s="7"/>
      <c r="I130" s="5"/>
      <c r="J130" s="5"/>
    </row>
    <row r="131" spans="2:11">
      <c r="B131" s="72"/>
      <c r="C131" s="6"/>
      <c r="D131" s="11" t="s">
        <v>150</v>
      </c>
      <c r="F131" s="53"/>
      <c r="G131" s="7"/>
      <c r="I131" s="5"/>
      <c r="J131" s="5"/>
    </row>
    <row r="132" spans="2:11">
      <c r="B132" s="72"/>
      <c r="D132" s="11" t="s">
        <v>151</v>
      </c>
      <c r="G132" s="7"/>
    </row>
    <row r="133" spans="2:11" ht="16.5" thickBot="1">
      <c r="B133" s="72"/>
      <c r="D133" s="11"/>
      <c r="G133" s="7"/>
    </row>
    <row r="134" spans="2:11" ht="48.75" customHeight="1" thickBot="1">
      <c r="B134" s="72"/>
      <c r="C134" s="71" t="s">
        <v>152</v>
      </c>
      <c r="D134" s="71"/>
      <c r="E134" s="71"/>
      <c r="F134" s="71"/>
      <c r="G134" s="71"/>
      <c r="H134" s="71"/>
      <c r="K134" s="18">
        <f>K110*65*0.4</f>
        <v>17290</v>
      </c>
    </row>
    <row r="135" spans="2:11" ht="15.75" customHeight="1">
      <c r="B135" s="72"/>
      <c r="C135" s="33">
        <f>F135*K134</f>
        <v>4322.5</v>
      </c>
      <c r="D135" s="11" t="s">
        <v>153</v>
      </c>
      <c r="E135" s="11"/>
      <c r="F135" s="34">
        <v>0.25</v>
      </c>
      <c r="G135" s="7"/>
      <c r="I135" s="5">
        <v>1</v>
      </c>
      <c r="J135" s="5">
        <f>C135*I135</f>
        <v>4322.5</v>
      </c>
    </row>
    <row r="136" spans="2:11">
      <c r="B136" s="72"/>
      <c r="C136" s="33">
        <f>F136*K134</f>
        <v>3458</v>
      </c>
      <c r="D136" s="11" t="s">
        <v>154</v>
      </c>
      <c r="F136" s="34">
        <v>0.2</v>
      </c>
      <c r="G136" s="7"/>
      <c r="I136" s="5">
        <v>1</v>
      </c>
      <c r="J136" s="5">
        <f t="shared" ref="J136:J140" si="14">C136*I136</f>
        <v>3458</v>
      </c>
    </row>
    <row r="137" spans="2:11">
      <c r="B137" s="72"/>
      <c r="C137" s="33">
        <f>F137*K134</f>
        <v>3458</v>
      </c>
      <c r="D137" s="11" t="s">
        <v>155</v>
      </c>
      <c r="F137" s="34">
        <v>0.2</v>
      </c>
      <c r="G137" s="7"/>
      <c r="I137" s="5">
        <v>1</v>
      </c>
      <c r="J137" s="5">
        <f t="shared" si="14"/>
        <v>3458</v>
      </c>
    </row>
    <row r="138" spans="2:11">
      <c r="B138" s="72"/>
      <c r="C138" s="33">
        <f>F138*K134</f>
        <v>3458</v>
      </c>
      <c r="D138" s="11" t="s">
        <v>156</v>
      </c>
      <c r="F138" s="34">
        <v>0.2</v>
      </c>
      <c r="G138" s="7"/>
      <c r="I138" s="5">
        <v>1</v>
      </c>
      <c r="J138" s="5">
        <f t="shared" si="14"/>
        <v>3458</v>
      </c>
    </row>
    <row r="139" spans="2:11">
      <c r="B139" s="72"/>
      <c r="C139" s="33">
        <f>F139*K134</f>
        <v>1296.75</v>
      </c>
      <c r="D139" s="11" t="s">
        <v>157</v>
      </c>
      <c r="E139" s="11"/>
      <c r="F139" s="34">
        <v>7.4999999999999997E-2</v>
      </c>
      <c r="G139" s="7"/>
      <c r="I139" s="5">
        <v>1</v>
      </c>
      <c r="J139" s="5">
        <f t="shared" si="14"/>
        <v>1296.75</v>
      </c>
    </row>
    <row r="140" spans="2:11" ht="16.5" thickBot="1">
      <c r="B140" s="72"/>
      <c r="C140" s="49">
        <f>F140*K134</f>
        <v>1296.75</v>
      </c>
      <c r="D140" s="47" t="s">
        <v>158</v>
      </c>
      <c r="E140" s="45"/>
      <c r="F140" s="50">
        <v>7.4999999999999997E-2</v>
      </c>
      <c r="G140" s="46"/>
      <c r="H140" s="45"/>
      <c r="I140" s="5">
        <v>1</v>
      </c>
      <c r="J140" s="5">
        <f t="shared" si="14"/>
        <v>1296.75</v>
      </c>
    </row>
    <row r="141" spans="2:11" ht="16.5" thickTop="1">
      <c r="C141" s="9">
        <f>SUM(C135:C140)</f>
        <v>17290</v>
      </c>
      <c r="D141" s="1" t="s">
        <v>8</v>
      </c>
      <c r="F141" s="48">
        <f>SUM(F135:F140)</f>
        <v>1</v>
      </c>
      <c r="G141" s="7"/>
      <c r="I141" s="5"/>
      <c r="J141" s="60">
        <f>SUM(J135:J140)</f>
        <v>17290</v>
      </c>
    </row>
    <row r="142" spans="2:11">
      <c r="C142" s="9"/>
      <c r="D142" s="1"/>
      <c r="F142" s="48"/>
      <c r="G142" s="7"/>
      <c r="I142" s="5"/>
      <c r="J142" s="5"/>
    </row>
    <row r="143" spans="2:11">
      <c r="B143" s="3"/>
      <c r="C143" s="70" t="s">
        <v>159</v>
      </c>
      <c r="D143" s="70"/>
      <c r="E143" s="70"/>
      <c r="F143" s="70"/>
      <c r="G143" s="70"/>
      <c r="H143" s="70"/>
      <c r="I143" s="64" t="s">
        <v>127</v>
      </c>
      <c r="J143" s="63"/>
      <c r="K143" s="20" t="s">
        <v>128</v>
      </c>
    </row>
    <row r="144" spans="2:11" ht="32.25" customHeight="1">
      <c r="B144" s="58"/>
      <c r="C144" s="67" t="s">
        <v>160</v>
      </c>
      <c r="D144" s="67"/>
      <c r="E144" s="67"/>
      <c r="F144" s="67"/>
      <c r="G144" s="67"/>
      <c r="H144" s="67"/>
      <c r="I144" s="5">
        <v>1</v>
      </c>
      <c r="J144" s="60">
        <f>I144*K144</f>
        <v>1500</v>
      </c>
      <c r="K144" s="35">
        <v>1500</v>
      </c>
    </row>
    <row r="145" spans="3:10">
      <c r="C145" s="9"/>
      <c r="D145" s="1"/>
      <c r="F145" s="53"/>
      <c r="G145" s="7"/>
      <c r="I145" s="5"/>
      <c r="J145" s="5"/>
    </row>
    <row r="147" spans="3:10" ht="15.75" customHeight="1">
      <c r="C147" s="2"/>
    </row>
    <row r="148" spans="3:10">
      <c r="C148" s="2"/>
    </row>
  </sheetData>
  <mergeCells count="20">
    <mergeCell ref="B3:H4"/>
    <mergeCell ref="C30:H30"/>
    <mergeCell ref="B44:H44"/>
    <mergeCell ref="B76:H76"/>
    <mergeCell ref="B1:H1"/>
    <mergeCell ref="B31:B36"/>
    <mergeCell ref="B25:B26"/>
    <mergeCell ref="B6:H6"/>
    <mergeCell ref="F5:H5"/>
    <mergeCell ref="B24:H24"/>
    <mergeCell ref="B29:H29"/>
    <mergeCell ref="C38:D38"/>
    <mergeCell ref="B45:B73"/>
    <mergeCell ref="B83:B106"/>
    <mergeCell ref="C144:H144"/>
    <mergeCell ref="B109:H109"/>
    <mergeCell ref="C110:H110"/>
    <mergeCell ref="C143:H143"/>
    <mergeCell ref="C134:H134"/>
    <mergeCell ref="B111:B140"/>
  </mergeCells>
  <phoneticPr fontId="3" type="noConversion"/>
  <pageMargins left="0.70866141732283472" right="0.70866141732283472" top="0.74803149606299213" bottom="0.74803149606299213" header="0.31496062992125984" footer="0.31496062992125984"/>
  <pageSetup paperSize="66" scale="68" orientation="portrait" horizontalDpi="0" verticalDpi="0" r:id="rId1"/>
  <colBreaks count="1" manualBreakCount="1">
    <brk id="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cc46078cf3d4be1b6099b290ced16b5 xmlns="58e8b11a-4558-4133-94cf-45060ae74664">
      <Terms xmlns="http://schemas.microsoft.com/office/infopath/2007/PartnerControls"/>
    </occ46078cf3d4be1b6099b290ced16b5>
    <FileRefNumber xmlns="58e8b11a-4558-4133-94cf-45060ae74664" xsi:nil="true"/>
    <FileComments xmlns="58e8b11a-4558-4133-94cf-45060ae74664" xsi:nil="true"/>
    <DocSetName xmlns="741afaa6-9453-446f-a425-74531b16a762" xsi:nil="true"/>
    <TaxCatchAll xmlns="46a9e392-4481-4a91-aa87-4cd0d378aa3e" xsi:nil="true"/>
    <eFolderAction xmlns="052be2eb-c65f-4a58-8048-54ffde4e2ad8" xsi:nil="true"/>
    <bcf6564c3bf64b598722f14494f25d82 xmlns="741afaa6-9453-446f-a425-74531b16a762">
      <Terms xmlns="http://schemas.microsoft.com/office/infopath/2007/PartnerControls"/>
    </bcf6564c3bf64b598722f14494f25d82>
    <lcf76f155ced4ddcb4097134ff3c332f xmlns="052be2eb-c65f-4a58-8048-54ffde4e2ad8">
      <Terms xmlns="http://schemas.microsoft.com/office/infopath/2007/PartnerControls"/>
    </lcf76f155ced4ddcb4097134ff3c332f>
    <Contact xmlns="46a9e392-4481-4a91-aa87-4cd0d378aa3e">
      <UserInfo>
        <DisplayName/>
        <AccountId xsi:nil="true"/>
        <AccountType/>
      </UserInfo>
    </Contac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B7EF44ACF36844940707A97E8FE59D" ma:contentTypeVersion="15" ma:contentTypeDescription="Create a new document." ma:contentTypeScope="" ma:versionID="710b4333b4d64990483416d601178a7b">
  <xsd:schema xmlns:xsd="http://www.w3.org/2001/XMLSchema" xmlns:xs="http://www.w3.org/2001/XMLSchema" xmlns:p="http://schemas.microsoft.com/office/2006/metadata/properties" xmlns:ns2="58e8b11a-4558-4133-94cf-45060ae74664" xmlns:ns3="46a9e392-4481-4a91-aa87-4cd0d378aa3e" xmlns:ns4="052be2eb-c65f-4a58-8048-54ffde4e2ad8" xmlns:ns5="741afaa6-9453-446f-a425-74531b16a762" targetNamespace="http://schemas.microsoft.com/office/2006/metadata/properties" ma:root="true" ma:fieldsID="8350c9278e48277599a508a8bc16db58" ns2:_="" ns3:_="" ns4:_="" ns5:_="">
    <xsd:import namespace="58e8b11a-4558-4133-94cf-45060ae74664"/>
    <xsd:import namespace="46a9e392-4481-4a91-aa87-4cd0d378aa3e"/>
    <xsd:import namespace="052be2eb-c65f-4a58-8048-54ffde4e2ad8"/>
    <xsd:import namespace="741afaa6-9453-446f-a425-74531b16a762"/>
    <xsd:element name="properties">
      <xsd:complexType>
        <xsd:sequence>
          <xsd:element name="documentManagement">
            <xsd:complexType>
              <xsd:all>
                <xsd:element ref="ns2:occ46078cf3d4be1b6099b290ced16b5" minOccurs="0"/>
                <xsd:element ref="ns2:FileRefNumber" minOccurs="0"/>
                <xsd:element ref="ns2:FileComments" minOccurs="0"/>
                <xsd:element ref="ns4:eFolderAction" minOccurs="0"/>
                <xsd:element ref="ns5:DocSetName" minOccurs="0"/>
                <xsd:element ref="ns5:bcf6564c3bf64b598722f14494f25d82" minOccurs="0"/>
                <xsd:element ref="ns3:TaxCatchAll" minOccurs="0"/>
                <xsd:element ref="ns3:TaxCatchAllLabel" minOccurs="0"/>
                <xsd:element ref="ns3:Contact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8b11a-4558-4133-94cf-45060ae74664" elementFormDefault="qualified">
    <xsd:import namespace="http://schemas.microsoft.com/office/2006/documentManagement/types"/>
    <xsd:import namespace="http://schemas.microsoft.com/office/infopath/2007/PartnerControls"/>
    <xsd:element name="occ46078cf3d4be1b6099b290ced16b5" ma:index="8" nillable="true" ma:taxonomy="true" ma:internalName="occ46078cf3d4be1b6099b290ced16b5" ma:taxonomyFieldName="FileTags" ma:displayName="Tags" ma:default="" ma:fieldId="{8cc46078-cf3d-4be1-b609-9b290ced16b5}" ma:taxonomyMulti="true" ma:sspId="9250952b-b959-4bdb-912e-4bea47152c8a" ma:termSetId="88630796-c2ff-4486-8794-20cd437771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ileRefNumber" ma:index="9" nillable="true" ma:displayName="File Ref" ma:description="" ma:indexed="true" ma:internalName="FileRefNumber">
      <xsd:simpleType>
        <xsd:restriction base="dms:Text">
          <xsd:maxLength value="50"/>
        </xsd:restriction>
      </xsd:simpleType>
    </xsd:element>
    <xsd:element name="FileComments" ma:index="10" nillable="true" ma:displayName="Comments" ma:description="" ma:internalName="File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9e392-4481-4a91-aa87-4cd0d378aa3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20b6a3e-905c-430f-abd0-82c898ad80d4}" ma:internalName="TaxCatchAll" ma:showField="CatchAllData" ma:web="46a9e392-4481-4a91-aa87-4cd0d378aa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a20b6a3e-905c-430f-abd0-82c898ad80d4}" ma:internalName="TaxCatchAllLabel" ma:readOnly="true" ma:showField="CatchAllDataLabel" ma:web="46a9e392-4481-4a91-aa87-4cd0d378aa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ntact" ma:index="18" nillable="true" ma:displayName="Contact" ma:list="UserInfo" ma:SharePointGroup="0" ma:internalName="Contact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be2eb-c65f-4a58-8048-54ffde4e2ad8" elementFormDefault="qualified">
    <xsd:import namespace="http://schemas.microsoft.com/office/2006/documentManagement/types"/>
    <xsd:import namespace="http://schemas.microsoft.com/office/infopath/2007/PartnerControls"/>
    <xsd:element name="eFolderAction" ma:index="12" nillable="true" ma:displayName="eFolderAction" ma:hidden="true" ma:internalName="eFolderAction">
      <xsd:simpleType>
        <xsd:restriction base="dms:Text"/>
      </xsd:simple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250952b-b959-4bdb-912e-4bea47152c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afaa6-9453-446f-a425-74531b16a762" elementFormDefault="qualified">
    <xsd:import namespace="http://schemas.microsoft.com/office/2006/documentManagement/types"/>
    <xsd:import namespace="http://schemas.microsoft.com/office/infopath/2007/PartnerControls"/>
    <xsd:element name="DocSetName" ma:index="13" nillable="true" ma:displayName="eFolder Ref" ma:indexed="true" ma:internalName="DocSetName">
      <xsd:simpleType>
        <xsd:restriction base="dms:Text">
          <xsd:maxLength value="255"/>
        </xsd:restriction>
      </xsd:simpleType>
    </xsd:element>
    <xsd:element name="bcf6564c3bf64b598722f14494f25d82" ma:index="14" nillable="true" ma:taxonomy="true" ma:internalName="bcf6564c3bf64b598722f14494f25d82" ma:taxonomyFieldName="Topics" ma:displayName="Topics" ma:default="" ma:fieldId="{bcf6564c-3bf6-4b59-8722-f14494f25d82}" ma:taxonomyMulti="true" ma:sspId="9250952b-b959-4bdb-912e-4bea47152c8a" ma:termSetId="cdaf8547-6e8b-49a8-b992-e57e4b0b054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1C7022-2A5A-4F6E-9209-26CFA2C33ABE}"/>
</file>

<file path=customXml/itemProps2.xml><?xml version="1.0" encoding="utf-8"?>
<ds:datastoreItem xmlns:ds="http://schemas.openxmlformats.org/officeDocument/2006/customXml" ds:itemID="{5A3A3021-27A8-4052-A994-60789BF385FF}"/>
</file>

<file path=customXml/itemProps3.xml><?xml version="1.0" encoding="utf-8"?>
<ds:datastoreItem xmlns:ds="http://schemas.openxmlformats.org/officeDocument/2006/customXml" ds:itemID="{1EB9E975-D445-46E7-A264-B7F62B5049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Patrick N Conway</cp:lastModifiedBy>
  <cp:revision/>
  <dcterms:created xsi:type="dcterms:W3CDTF">2020-02-17T11:15:47Z</dcterms:created>
  <dcterms:modified xsi:type="dcterms:W3CDTF">2026-05-14T13:56:21Z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0x01010017B7EF44ACF36844940707A97E8FE59D</vt:lpwstr>
  </property>
  <property fmtid="{D5CDD505-2E9C-101B-9397-08002B2CF9AE}" pid="3" name="FileTags">
    <vt:lpwstr/>
  </property>
  <property fmtid="{D5CDD505-2E9C-101B-9397-08002B2CF9AE}" pid="4" name="MediaServiceImageTags">
    <vt:lpwstr/>
  </property>
  <property fmtid="{D5CDD505-2E9C-101B-9397-08002B2CF9AE}" pid="5" name="Topics">
    <vt:lpwstr/>
  </property>
</Properties>
</file>