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updateLinks="never" codeName="ThisWorkbook" defaultThemeVersion="166925"/>
  <mc:AlternateContent xmlns:mc="http://schemas.openxmlformats.org/markup-compatibility/2006">
    <mc:Choice Requires="x15">
      <x15ac:absPath xmlns:x15ac="http://schemas.microsoft.com/office/spreadsheetml/2010/11/ac" url="https://uisceeireann.sharepoint.com/sites/NewSupplyChain/002TD/001/Greg/001_Sludge/003_25_021/001_QS/001 - Issued to Market/"/>
    </mc:Choice>
  </mc:AlternateContent>
  <xr:revisionPtr revIDLastSave="0" documentId="10_ncr:200_{7472374D-8624-4571-9213-718E59595CF9}" xr6:coauthVersionLast="47" xr6:coauthVersionMax="47" xr10:uidLastSave="{00000000-0000-0000-0000-000000000000}"/>
  <bookViews>
    <workbookView xWindow="28680" yWindow="-120" windowWidth="29040" windowHeight="15720" tabRatio="911" firstSheet="2" activeTab="9" xr2:uid="{00000000-000D-0000-FFFF-FFFF00000000}"/>
  </bookViews>
  <sheets>
    <sheet name="Instructions" sheetId="68" r:id="rId1"/>
    <sheet name="4. Requirement Application" sheetId="113" r:id="rId2"/>
    <sheet name="4.1 Applicants Details" sheetId="59" r:id="rId3"/>
    <sheet name="4.2 J.V. Application" sheetId="99" r:id="rId4"/>
    <sheet name="4.3 Resources Other Entity" sheetId="100" r:id="rId5"/>
    <sheet name="MR. D1 Turnover" sheetId="90" r:id="rId6"/>
    <sheet name="MR. D2 &amp; 5.2 Resources" sheetId="114" r:id="rId7"/>
    <sheet name="MR. D3 &amp; 5.3 Experience" sheetId="123" r:id="rId8"/>
    <sheet name="MR. D4 H&amp;S Min. Requirements" sheetId="124" r:id="rId9"/>
    <sheet name="MR. D4 H&amp;S Req No 6" sheetId="125" r:id="rId10"/>
    <sheet name="MR. D5 &amp; 5.5 Quality" sheetId="126" r:id="rId11"/>
    <sheet name="D6-Slavery Act Compliance" sheetId="108" r:id="rId12"/>
    <sheet name="D7-Employee Related Matters" sheetId="107" r:id="rId13"/>
    <sheet name="5.4 Health &amp; Safety " sheetId="112" r:id="rId14"/>
    <sheet name="5.6 Sustainability" sheetId="88" r:id="rId15"/>
    <sheet name="6 - Exclusion Criteria" sheetId="110" r:id="rId16"/>
    <sheet name="7 - Conflict of Interest" sheetId="111" r:id="rId17"/>
    <sheet name="8 - Signature" sheetId="101" r:id="rId18"/>
    <sheet name="Overview" sheetId="74" r:id="rId19"/>
    <sheet name="Dropdowns" sheetId="72" state="hidden" r:id="rId20"/>
    <sheet name="Lookups" sheetId="36" state="hidden" r:id="rId21"/>
    <sheet name="Lot 9" sheetId="42" state="hidden" r:id="rId22"/>
  </sheets>
  <externalReferences>
    <externalReference r:id="rId23"/>
    <externalReference r:id="rId24"/>
    <externalReference r:id="rId25"/>
  </externalReferences>
  <definedNames>
    <definedName name="_xlnm._FilterDatabase" localSheetId="13" hidden="1">'5.4 Health &amp; Safety '!$C$3:$D$6</definedName>
    <definedName name="_xlnm._FilterDatabase" localSheetId="14" hidden="1">'5.6 Sustainability'!$C$3:$D$8</definedName>
    <definedName name="_xlnm._FilterDatabase" localSheetId="15" hidden="1">'6 - Exclusion Criteria'!$C$3:$D$26</definedName>
    <definedName name="_xlnm._FilterDatabase" localSheetId="16" hidden="1">'7 - Conflict of Interest'!$C$3:$D$18</definedName>
    <definedName name="_xlnm._FilterDatabase" localSheetId="17" hidden="1">'8 - Signature'!$C$3:$D$9</definedName>
    <definedName name="_xlnm._FilterDatabase" localSheetId="5" hidden="1">'MR. D1 Turnover'!$C$3:$D$7</definedName>
    <definedName name="_xlnm._FilterDatabase" localSheetId="6" hidden="1">'MR. D2 &amp; 5.2 Resources'!$C$3:$D$17</definedName>
    <definedName name="_xlnm._FilterDatabase" localSheetId="7" hidden="1">'MR. D3 &amp; 5.3 Experience'!$C$4:$D$35</definedName>
    <definedName name="_xlnm._FilterDatabase" localSheetId="8" hidden="1">'MR. D4 H&amp;S Min. Requirements'!$D$3:$E$15</definedName>
    <definedName name="_xlnm._FilterDatabase" localSheetId="9" hidden="1">'MR. D4 H&amp;S Req No 6'!$E$4:$F$21</definedName>
    <definedName name="_xlnm._FilterDatabase" localSheetId="10" hidden="1">'MR. D5 &amp; 5.5 Quality'!$D$3:$E$9</definedName>
    <definedName name="attached" localSheetId="1">[1]Applications!$B$64:$B$65</definedName>
    <definedName name="attached" localSheetId="6">[1]Applications!$B$64:$B$65</definedName>
    <definedName name="attached" localSheetId="7">[1]Applications!$B$64:$B$65</definedName>
    <definedName name="attached" localSheetId="8">[1]Applications!$B$64:$B$65</definedName>
    <definedName name="attached" localSheetId="9">[1]Applications!$B$64:$B$65</definedName>
    <definedName name="attached" localSheetId="10">[1]Applications!$B$64:$B$65</definedName>
    <definedName name="attached">[2]Applications!$B$64:$B$65</definedName>
    <definedName name="b1t">'4.1 Applicants Details'!$A$1</definedName>
    <definedName name="b3t">'4.2 J.V. Application'!$A$1</definedName>
    <definedName name="b4t">'4.3 Resources Other Entity'!$A$1</definedName>
    <definedName name="bcp5p">#REF!</definedName>
    <definedName name="bcp5t">#REF!</definedName>
    <definedName name="coi7p">'7 - Conflict of Interest'!$E$2</definedName>
    <definedName name="coi7t">'7 - Conflict of Interest'!$A$1</definedName>
    <definedName name="completeness" localSheetId="1">[1]Applications!$B$60:$B$61</definedName>
    <definedName name="completeness" localSheetId="6">[1]Applications!$B$60:$B$61</definedName>
    <definedName name="completeness" localSheetId="7">[1]Applications!$B$60:$B$61</definedName>
    <definedName name="completeness" localSheetId="8">[1]Applications!$B$60:$B$61</definedName>
    <definedName name="completeness" localSheetId="9">[1]Applications!$B$60:$B$61</definedName>
    <definedName name="completeness" localSheetId="10">[1]Applications!$B$60:$B$61</definedName>
    <definedName name="completeness">[2]Applications!$B$60:$B$61</definedName>
    <definedName name="d1p" localSheetId="13">'5.4 Health &amp; Safety '!$E$2</definedName>
    <definedName name="d1p">'MR. D1 Turnover'!$E$2</definedName>
    <definedName name="d1t" localSheetId="13">'5.4 Health &amp; Safety '!$A$1</definedName>
    <definedName name="d1t">'MR. D1 Turnover'!$A$1</definedName>
    <definedName name="d4p">'D6-Slavery Act Compliance'!$C$2</definedName>
    <definedName name="d4t">'D6-Slavery Act Compliance'!$A$1</definedName>
    <definedName name="d5p">'D7-Employee Related Matters'!$C$2</definedName>
    <definedName name="d5t">'D7-Employee Related Matters'!$A$1</definedName>
    <definedName name="dp5p">#REF!</definedName>
    <definedName name="dp5t">#REF!</definedName>
    <definedName name="ex6p">'6 - Exclusion Criteria'!$E$2</definedName>
    <definedName name="ex6t">'6 - Exclusion Criteria'!$A$1</definedName>
    <definedName name="exp5p">#REF!</definedName>
    <definedName name="exp5t">#REF!</definedName>
    <definedName name="HSA">#REF!</definedName>
    <definedName name="HSAA">#REF!</definedName>
    <definedName name="is5p">#REF!</definedName>
    <definedName name="is5t">#REF!</definedName>
    <definedName name="ITTCompleteness" localSheetId="6">#REF!</definedName>
    <definedName name="ITTCompleteness" localSheetId="7">#REF!</definedName>
    <definedName name="ITTCompleteness" localSheetId="9">#REF!</definedName>
    <definedName name="ITTCompleteness">#REF!</definedName>
    <definedName name="LAApp">#REF!</definedName>
    <definedName name="LAs" localSheetId="6">#REF!</definedName>
    <definedName name="LAs" localSheetId="7">#REF!</definedName>
    <definedName name="LAs" localSheetId="9">#REF!</definedName>
    <definedName name="LAs">#REF!</definedName>
    <definedName name="LAsApplied" localSheetId="1">[1]Applications!#REF!</definedName>
    <definedName name="LAsApplied" localSheetId="6">[1]Applications!#REF!</definedName>
    <definedName name="LAsApplied" localSheetId="7">[1]Applications!#REF!</definedName>
    <definedName name="LAsApplied" localSheetId="8">[1]Applications!#REF!</definedName>
    <definedName name="LAsApplied" localSheetId="9">[1]Applications!#REF!</definedName>
    <definedName name="LAsApplied" localSheetId="10">[1]Applications!#REF!</definedName>
    <definedName name="LAsApplied">[2]Applications!#REF!</definedName>
    <definedName name="lot4App" localSheetId="1">[1]Applications!#REF!</definedName>
    <definedName name="lot4App" localSheetId="6">[1]Applications!#REF!</definedName>
    <definedName name="lot4App" localSheetId="7">[1]Applications!#REF!</definedName>
    <definedName name="lot4App" localSheetId="8">[1]Applications!#REF!</definedName>
    <definedName name="lot4App" localSheetId="9">[1]Applications!#REF!</definedName>
    <definedName name="lot4App" localSheetId="10">[1]Applications!#REF!</definedName>
    <definedName name="lot4App">[2]Applications!#REF!</definedName>
    <definedName name="LotCheck1" localSheetId="1">OFFSET([1]LotSelection!$C$1,0,0,COUNT([1]LotSelection!$B$1:$B$35),1)</definedName>
    <definedName name="LotCheck1" localSheetId="6">OFFSET([1]LotSelection!$C$1,0,0,COUNT([1]LotSelection!$B$1:$B$35),1)</definedName>
    <definedName name="LotCheck1" localSheetId="7">OFFSET([1]LotSelection!$C$1,0,0,COUNT([1]LotSelection!$B$1:$B$35),1)</definedName>
    <definedName name="LotCheck1" localSheetId="8">OFFSET([1]LotSelection!$C$1,0,0,COUNT([1]LotSelection!$B$1:$B$35),1)</definedName>
    <definedName name="LotCheck1" localSheetId="9">OFFSET([1]LotSelection!$C$1,0,0,COUNT([1]LotSelection!$B$1:$B$35),1)</definedName>
    <definedName name="LotCheck1" localSheetId="10">OFFSET([1]LotSelection!$C$1,0,0,COUNT([1]LotSelection!$B$1:$B$35),1)</definedName>
    <definedName name="LotCheck1">OFFSET([2]LotSelection!$C$1,0,0,COUNT([2]LotSelection!$B$1:$B$35),1)</definedName>
    <definedName name="LotCheck2" localSheetId="1">OFFSET([1]LotSelection!$F$1,0,0,COUNT([1]LotSelection!$E$1:$E$35),1)</definedName>
    <definedName name="LotCheck2" localSheetId="6">OFFSET([1]LotSelection!$F$1,0,0,COUNT([1]LotSelection!$E$1:$E$35),1)</definedName>
    <definedName name="LotCheck2" localSheetId="7">OFFSET([1]LotSelection!$F$1,0,0,COUNT([1]LotSelection!$E$1:$E$35),1)</definedName>
    <definedName name="LotCheck2" localSheetId="8">OFFSET([1]LotSelection!$F$1,0,0,COUNT([1]LotSelection!$E$1:$E$35),1)</definedName>
    <definedName name="LotCheck2" localSheetId="9">OFFSET([1]LotSelection!$F$1,0,0,COUNT([1]LotSelection!$E$1:$E$35),1)</definedName>
    <definedName name="LotCheck2" localSheetId="10">OFFSET([1]LotSelection!$F$1,0,0,COUNT([1]LotSelection!$E$1:$E$35),1)</definedName>
    <definedName name="LotCheck2">OFFSET([2]LotSelection!$F$1,0,0,COUNT([2]LotSelection!$E$1:$E$35),1)</definedName>
    <definedName name="LotCheck3" localSheetId="1">OFFSET([1]LotSelection!$I$1,0,0,COUNT([1]LotSelection!$H$1:$H$34),1)</definedName>
    <definedName name="LotCheck3" localSheetId="6">OFFSET([1]LotSelection!$I$1,0,0,COUNT([1]LotSelection!$H$1:$H$34),1)</definedName>
    <definedName name="LotCheck3" localSheetId="7">OFFSET([1]LotSelection!$I$1,0,0,COUNT([1]LotSelection!$H$1:$H$34),1)</definedName>
    <definedName name="LotCheck3" localSheetId="8">OFFSET([1]LotSelection!$I$1,0,0,COUNT([1]LotSelection!$H$1:$H$34),1)</definedName>
    <definedName name="LotCheck3" localSheetId="9">OFFSET([1]LotSelection!$I$1,0,0,COUNT([1]LotSelection!$H$1:$H$34),1)</definedName>
    <definedName name="LotCheck3" localSheetId="10">OFFSET([1]LotSelection!$I$1,0,0,COUNT([1]LotSelection!$H$1:$H$34),1)</definedName>
    <definedName name="LotCheck3">OFFSET([2]LotSelection!$I$1,0,0,COUNT([2]LotSelection!$H$1:$H$34),1)</definedName>
    <definedName name="lotsApplied" localSheetId="1">[1]Applications!$D$7</definedName>
    <definedName name="lotsApplied" localSheetId="6">[1]Applications!$D$7</definedName>
    <definedName name="lotsApplied" localSheetId="7">[1]Applications!$D$7</definedName>
    <definedName name="lotsApplied" localSheetId="8">[1]Applications!$D$7</definedName>
    <definedName name="lotsApplied" localSheetId="9">[1]Applications!$D$7</definedName>
    <definedName name="lotsApplied" localSheetId="10">[1]Applications!$D$7</definedName>
    <definedName name="lotsApplied">[2]Applications!$D$7</definedName>
    <definedName name="maybe">#REF!</definedName>
    <definedName name="numLAsApplied" localSheetId="1">[1]Applications!#REF!</definedName>
    <definedName name="numLAsApplied" localSheetId="6">[1]Applications!#REF!</definedName>
    <definedName name="numLAsApplied" localSheetId="7">[1]Applications!#REF!</definedName>
    <definedName name="numLAsApplied" localSheetId="8">[1]Applications!#REF!</definedName>
    <definedName name="numLAsApplied" localSheetId="9">[1]Applications!#REF!</definedName>
    <definedName name="numLAsApplied" localSheetId="10">[1]Applications!#REF!</definedName>
    <definedName name="numLAsApplied">[2]Applications!#REF!</definedName>
    <definedName name="_xlnm.Print_Area" localSheetId="1">'4. Requirement Application'!$A$1:$D$12</definedName>
    <definedName name="_xlnm.Print_Area" localSheetId="2">'4.1 Applicants Details'!$A$1:$G$15</definedName>
    <definedName name="_xlnm.Print_Area" localSheetId="3">'4.2 J.V. Application'!$A$1:$G$16</definedName>
    <definedName name="_xlnm.Print_Area" localSheetId="4">'4.3 Resources Other Entity'!$A$1:$G$13</definedName>
    <definedName name="_xlnm.Print_Area" localSheetId="13">'5.4 Health &amp; Safety '!$A$1:$H$22</definedName>
    <definedName name="_xlnm.Print_Area" localSheetId="14">'5.6 Sustainability'!$A$1:$H$12</definedName>
    <definedName name="_xlnm.Print_Area" localSheetId="15">'6 - Exclusion Criteria'!$A$1:$H$28</definedName>
    <definedName name="_xlnm.Print_Area" localSheetId="16">'7 - Conflict of Interest'!$A$1:$H$20</definedName>
    <definedName name="_xlnm.Print_Area" localSheetId="17">'8 - Signature'!$A$1:$H$14</definedName>
    <definedName name="_xlnm.Print_Area" localSheetId="11">'D6-Slavery Act Compliance'!$A$1:$G$11</definedName>
    <definedName name="_xlnm.Print_Area" localSheetId="12">'D7-Employee Related Matters'!$A$1:$G$9</definedName>
    <definedName name="_xlnm.Print_Area" localSheetId="0">Instructions!$B$1:$C$9</definedName>
    <definedName name="_xlnm.Print_Area" localSheetId="5">'MR. D1 Turnover'!$A$1:$G$7</definedName>
    <definedName name="_xlnm.Print_Area" localSheetId="6">'MR. D2 &amp; 5.2 Resources'!$A$1:$H$43</definedName>
    <definedName name="_xlnm.Print_Area" localSheetId="7">'MR. D3 &amp; 5.3 Experience'!$A$1:$H$86</definedName>
    <definedName name="_xlnm.Print_Area" localSheetId="8">'MR. D4 H&amp;S Min. Requirements'!$A$1:$K$21</definedName>
    <definedName name="_xlnm.Print_Area" localSheetId="9">'MR. D4 H&amp;S Req No 6'!$A$1:$J$62</definedName>
    <definedName name="_xlnm.Print_Area" localSheetId="10">'MR. D5 &amp; 5.5 Quality'!$A$1:$H$10</definedName>
    <definedName name="_xlnm.Print_Area" localSheetId="18">Overview!$A$1:$G$21</definedName>
    <definedName name="_xlnm.Print_Titles" localSheetId="7">'MR. D3 &amp; 5.3 Experience'!$4:$4</definedName>
    <definedName name="_xlnm.Print_Titles" localSheetId="9">'MR. D4 H&amp;S Req No 6'!$4:$4</definedName>
    <definedName name="qa5p">#REF!</definedName>
    <definedName name="qa5t">#REF!</definedName>
    <definedName name="res5p">#REF!</definedName>
    <definedName name="res5t">#REF!</definedName>
    <definedName name="Sec1P">'4.1 Applicants Details'!$C$2</definedName>
    <definedName name="sec2p">#REF!</definedName>
    <definedName name="sec53p">#REF!</definedName>
    <definedName name="secb21p">#REF!</definedName>
    <definedName name="SecB3P" localSheetId="11">'D6-Slavery Act Compliance'!$C$2</definedName>
    <definedName name="SecB3P" localSheetId="12">'D7-Employee Related Matters'!$C$2</definedName>
    <definedName name="SecB3P">'4.2 J.V. Application'!$C$2</definedName>
    <definedName name="secb4p">'4.3 Resources Other Entity'!$C$2</definedName>
    <definedName name="secc1P" localSheetId="13">'5.4 Health &amp; Safety '!$E$2</definedName>
    <definedName name="secc1P">'MR. D1 Turnover'!$E$2</definedName>
    <definedName name="secc2p">#REF!</definedName>
    <definedName name="secc3p">#REF!</definedName>
    <definedName name="secc4p">#REF!</definedName>
    <definedName name="secc52p">#REF!</definedName>
    <definedName name="secc53p">#REF!</definedName>
    <definedName name="secc5p">#REF!</definedName>
    <definedName name="secc6p">'5.6 Sustainability'!$E$2</definedName>
    <definedName name="secc7p">#REF!</definedName>
    <definedName name="sig1p">'8 - Signature'!$E$2</definedName>
    <definedName name="sig1t">'8 - Signature'!$C$7</definedName>
    <definedName name="sig1title">'8 - Signature'!$A$1</definedName>
    <definedName name="suppname">'4.1 Applicants Details'!$E$7</definedName>
    <definedName name="sus5p">'5.6 Sustainability'!$E$2</definedName>
    <definedName name="sus5t">'5.6 Sustainability'!$A$1</definedName>
    <definedName name="xyz">#REF!</definedName>
    <definedName name="YN_list" localSheetId="1">[1]Applications!$B$53:$B$54</definedName>
    <definedName name="YN_list" localSheetId="6">[1]Applications!$B$53:$B$54</definedName>
    <definedName name="YN_list" localSheetId="7">[1]Applications!$B$53:$B$54</definedName>
    <definedName name="YN_list" localSheetId="8">[1]Applications!$B$53:$B$54</definedName>
    <definedName name="YN_list" localSheetId="9">[1]Applications!$B$53:$B$54</definedName>
    <definedName name="YN_list" localSheetId="10">[1]Applications!$B$53:$B$54</definedName>
    <definedName name="YN_list">[2]Applications!$B$53:$B$54</definedName>
    <definedName name="YNNA_list" localSheetId="1">[1]Applications!$B$55:$B$57</definedName>
    <definedName name="YNNA_list" localSheetId="6">[1]Applications!$B$55:$B$57</definedName>
    <definedName name="YNNA_list" localSheetId="7">[1]Applications!$B$55:$B$57</definedName>
    <definedName name="YNNA_list" localSheetId="8">[1]Applications!$B$55:$B$57</definedName>
    <definedName name="YNNA_list" localSheetId="9">[1]Applications!$B$55:$B$57</definedName>
    <definedName name="YNNA_list" localSheetId="10">[1]Applications!$B$55:$B$57</definedName>
    <definedName name="YNNA_list">[2]Applications!$B$55:$B$57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2" i="112" l="1"/>
  <c r="W2" i="112"/>
  <c r="V2" i="112"/>
  <c r="Z2" i="126"/>
  <c r="X2" i="126"/>
  <c r="Z2" i="125"/>
  <c r="W2" i="123"/>
  <c r="Z2" i="123"/>
  <c r="Y2" i="114" l="1"/>
  <c r="X2" i="90"/>
  <c r="B21" i="74"/>
  <c r="B20" i="74"/>
  <c r="B19" i="74"/>
  <c r="B16" i="74"/>
  <c r="B7" i="74"/>
  <c r="C7" i="101"/>
  <c r="C7" i="111"/>
  <c r="Y2" i="88"/>
  <c r="Y2" i="126"/>
  <c r="X2" i="112"/>
  <c r="AA2" i="124"/>
  <c r="AB2" i="124"/>
  <c r="AE2" i="124"/>
  <c r="AA2" i="126" l="1"/>
  <c r="F2" i="126" s="1"/>
  <c r="B15" i="74" s="1" a="1"/>
  <c r="B15" i="74" s="1"/>
  <c r="AA2" i="125" l="1"/>
  <c r="G2" i="125" s="1"/>
  <c r="AC2" i="124"/>
  <c r="Z2" i="114"/>
  <c r="E2" i="114" s="1"/>
  <c r="B10" i="74" s="1" a="1"/>
  <c r="B10" i="74" s="1"/>
  <c r="P12" i="113"/>
  <c r="O12" i="113"/>
  <c r="M12" i="113"/>
  <c r="P11" i="113"/>
  <c r="O11" i="113"/>
  <c r="M11" i="113"/>
  <c r="P10" i="113"/>
  <c r="O10" i="113"/>
  <c r="M10" i="113"/>
  <c r="N13" i="113" s="1"/>
  <c r="P9" i="113"/>
  <c r="O9" i="113"/>
  <c r="M9" i="113"/>
  <c r="P8" i="113"/>
  <c r="O8" i="113"/>
  <c r="M8" i="113"/>
  <c r="P7" i="113"/>
  <c r="O7" i="113"/>
  <c r="M7" i="113"/>
  <c r="P6" i="113"/>
  <c r="O6" i="113"/>
  <c r="M6" i="113"/>
  <c r="P5" i="113"/>
  <c r="O5" i="113"/>
  <c r="M5" i="113"/>
  <c r="N2" i="113"/>
  <c r="O2" i="113" s="1"/>
  <c r="D2" i="113" s="1"/>
  <c r="B5" i="74" s="1"/>
  <c r="Z2" i="112"/>
  <c r="E2" i="112" s="1"/>
  <c r="M2" i="99"/>
  <c r="Y2" i="111"/>
  <c r="X2" i="111"/>
  <c r="AF2" i="110"/>
  <c r="AE2" i="110"/>
  <c r="AD2" i="110"/>
  <c r="AB2" i="110"/>
  <c r="B14" i="74" l="1"/>
  <c r="B13" i="74"/>
  <c r="AD2" i="124"/>
  <c r="AF2" i="124" s="1"/>
  <c r="F2" i="124" s="1"/>
  <c r="B12" i="74" s="1" a="1"/>
  <c r="B12" i="74" s="1"/>
  <c r="Q13" i="113"/>
  <c r="O13" i="113"/>
  <c r="L9" i="113"/>
  <c r="N9" i="113"/>
  <c r="M13" i="113"/>
  <c r="X2" i="123" s="1"/>
  <c r="P13" i="113"/>
  <c r="AA2" i="110"/>
  <c r="AC2" i="110" s="1"/>
  <c r="E2" i="110" s="1"/>
  <c r="Z2" i="111"/>
  <c r="E2" i="111" s="1"/>
  <c r="B1" i="74" l="1"/>
  <c r="M2" i="107"/>
  <c r="L2" i="107"/>
  <c r="L2" i="108"/>
  <c r="M2" i="108"/>
  <c r="X3" i="108" l="1"/>
  <c r="W3" i="108"/>
  <c r="X3" i="107"/>
  <c r="W3" i="107"/>
  <c r="L2" i="99"/>
  <c r="N2" i="108" l="1"/>
  <c r="C2" i="108" s="1"/>
  <c r="B17" i="74" s="1"/>
  <c r="Y3" i="108"/>
  <c r="N2" i="107"/>
  <c r="C2" i="107" s="1"/>
  <c r="B18" i="74" s="1"/>
  <c r="Y3" i="107"/>
  <c r="N2" i="99"/>
  <c r="C2" i="99" s="1"/>
  <c r="W2" i="100" l="1"/>
  <c r="C2" i="59" l="1"/>
  <c r="B6" i="74" s="1"/>
  <c r="W3" i="99" l="1"/>
  <c r="X2" i="100"/>
  <c r="X3" i="99"/>
  <c r="Z2" i="59"/>
  <c r="Y2" i="101"/>
  <c r="Y2" i="100" l="1"/>
  <c r="Z2" i="100" s="1"/>
  <c r="C2" i="100" s="1"/>
  <c r="B8" i="74" s="1"/>
  <c r="Z2" i="101"/>
  <c r="E2" i="101" s="1"/>
  <c r="Y3" i="99"/>
  <c r="Y2" i="90" l="1"/>
  <c r="E2" i="90" s="1"/>
  <c r="B9" i="74" s="1"/>
  <c r="AA2" i="59" l="1"/>
  <c r="Z2" i="88" l="1"/>
  <c r="E2" i="88" s="1"/>
  <c r="A5" i="68" l="1"/>
  <c r="A4" i="68"/>
  <c r="Y2" i="123" l="1"/>
  <c r="AA2" i="123" s="1"/>
  <c r="E2" i="123" s="1"/>
  <c r="B11" i="74" s="1" a="1"/>
  <c r="B11" i="74" s="1"/>
  <c r="B4" i="7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<sst xmlns="http://schemas.openxmlformats.org/spreadsheetml/2006/main" count="938" uniqueCount="542">
  <si>
    <t>Lot</t>
  </si>
  <si>
    <t>Sublot</t>
  </si>
  <si>
    <t>Water</t>
  </si>
  <si>
    <t>25kg Bag</t>
  </si>
  <si>
    <t>1000kg Bulk</t>
  </si>
  <si>
    <t>25L Drum</t>
  </si>
  <si>
    <t>Wastewater</t>
  </si>
  <si>
    <t>1000L IBC Pumpover</t>
  </si>
  <si>
    <t>Drop</t>
  </si>
  <si>
    <t>Gas</t>
  </si>
  <si>
    <t>12.5kg Bag</t>
  </si>
  <si>
    <t>Lot 9 - Miscellanious</t>
  </si>
  <si>
    <t>Lot 9A - Miscellanious - Unregulated</t>
  </si>
  <si>
    <t>Product Dependant</t>
  </si>
  <si>
    <t>Lot 9B - Miscellanious - Regulated</t>
  </si>
  <si>
    <t>Formats</t>
  </si>
  <si>
    <t>Bulk Tanker</t>
  </si>
  <si>
    <t>Drop, IBC Pumpover, Bulk Tanker</t>
  </si>
  <si>
    <t>IBC Pumpover</t>
  </si>
  <si>
    <t>Drop, Bulk Tanker</t>
  </si>
  <si>
    <t>Yes</t>
  </si>
  <si>
    <t>No</t>
  </si>
  <si>
    <t>Binary</t>
  </si>
  <si>
    <t>Relevant EN Standard</t>
  </si>
  <si>
    <t xml:space="preserve">Company Name: </t>
  </si>
  <si>
    <t>Risk Assessments/Method Statement/Procedures Requirements</t>
  </si>
  <si>
    <t xml:space="preserve">Declaration
DWI (UK) Approved
Yes/No
</t>
  </si>
  <si>
    <t>Declaration
EN Standard
Yes/No</t>
  </si>
  <si>
    <t xml:space="preserve">Declaration
REACH Approved
Yes/No
</t>
  </si>
  <si>
    <t>Declaration
Irish Water Specific Impurity Limits
Yes/No</t>
  </si>
  <si>
    <t>Manufacturer
Tenderer to provide name, address and contact details for the original manufacturer of the proposed chemical</t>
  </si>
  <si>
    <t>Distributor
Tenderer to provide name, address and contact details for the distributor(s) of the proposed chemical, in the Lots tendered for</t>
  </si>
  <si>
    <t>Tendering 
Yes/No</t>
  </si>
  <si>
    <t>Transport Regulations</t>
  </si>
  <si>
    <t>500Kg Bag</t>
  </si>
  <si>
    <t>Class 1</t>
  </si>
  <si>
    <t>Explosive substances and articles</t>
  </si>
  <si>
    <t>Class 2</t>
  </si>
  <si>
    <t>Gases</t>
  </si>
  <si>
    <t>Class 3</t>
  </si>
  <si>
    <t>Flammable liquids</t>
  </si>
  <si>
    <t>Class 4.1</t>
  </si>
  <si>
    <t>Flammable solids, self-reactive substances, polymerizing substances and solid desensitised explosives</t>
  </si>
  <si>
    <t>Class 4.2</t>
  </si>
  <si>
    <t>Substances liable to spontaneous combustion</t>
  </si>
  <si>
    <t>Class 4.3</t>
  </si>
  <si>
    <t>Substances which, in contact with water, emit flammable gases</t>
  </si>
  <si>
    <t>Class 5.1</t>
  </si>
  <si>
    <t>Oxidising substances</t>
  </si>
  <si>
    <t>Class 5.2</t>
  </si>
  <si>
    <t>Organic peroxides</t>
  </si>
  <si>
    <t>Class 6.1</t>
  </si>
  <si>
    <t>Toxic substances</t>
  </si>
  <si>
    <t>Class 6.2</t>
  </si>
  <si>
    <t>Infectious substances</t>
  </si>
  <si>
    <t>Class 7</t>
  </si>
  <si>
    <t>Radioactive material</t>
  </si>
  <si>
    <t>Class 8</t>
  </si>
  <si>
    <t>Corrosive substances</t>
  </si>
  <si>
    <t>Class 9</t>
  </si>
  <si>
    <t>Miscellaneous dangerous substances and articles</t>
  </si>
  <si>
    <t>EN1407</t>
  </si>
  <si>
    <t>EN1409</t>
  </si>
  <si>
    <t>EN1410</t>
  </si>
  <si>
    <t>Standard For Flocculants</t>
  </si>
  <si>
    <t>Not Regulated</t>
  </si>
  <si>
    <t>Application</t>
  </si>
  <si>
    <t>ADR Transport Regulations</t>
  </si>
  <si>
    <t>Drop, IBC Pumpover</t>
  </si>
  <si>
    <t>Bulk Tanker, IBC Pumpover</t>
  </si>
  <si>
    <t>Number</t>
  </si>
  <si>
    <t>Question</t>
  </si>
  <si>
    <t>Response Information</t>
  </si>
  <si>
    <t>Response</t>
  </si>
  <si>
    <t>Information</t>
  </si>
  <si>
    <t>Contact name</t>
  </si>
  <si>
    <t>Contact's position</t>
  </si>
  <si>
    <t>Phone number</t>
  </si>
  <si>
    <t>E-mail address</t>
  </si>
  <si>
    <t>Complete</t>
  </si>
  <si>
    <t>Yes/No</t>
  </si>
  <si>
    <t>Total</t>
  </si>
  <si>
    <t>Score/Info</t>
  </si>
  <si>
    <t>(%) split by area of responsibility (e.g. 33% traffic management / 33% safety consultant / 33% plant provider)</t>
  </si>
  <si>
    <t>Areas of responsibility (e.g. Finance, traffic management etc.)</t>
  </si>
  <si>
    <t>Some cells contain dropdown menus from which the Applicant's answer must be selected.</t>
  </si>
  <si>
    <t>The zoom for the document can be adjusted via the scrollbar in the very bottom right of the screen.</t>
  </si>
  <si>
    <t>%</t>
  </si>
  <si>
    <t>Section Progress</t>
  </si>
  <si>
    <r>
      <t xml:space="preserve">All sections contain a progress bar in the top right of the tab. </t>
    </r>
    <r>
      <rPr>
        <b/>
        <sz val="10"/>
        <rFont val="Arial"/>
        <family val="2"/>
      </rPr>
      <t>Do not proceed to the next tab until the progress bar is at 100%.</t>
    </r>
  </si>
  <si>
    <t>Water/
Wastewater</t>
  </si>
  <si>
    <t>Supplier Name</t>
  </si>
  <si>
    <t>Document Progress</t>
  </si>
  <si>
    <t>VAT Registered Name of Applicant</t>
  </si>
  <si>
    <t>VAT Registered Number of Applicant</t>
  </si>
  <si>
    <t>VAT Registered Name of Principal Applicant. 
If registered in a non-EU country, the proper legal name can be provided.</t>
  </si>
  <si>
    <t>Legal entities (VAT Registered Names) within the consortium or JV. 
If registered in a non-EU country, the proper legal name can be provided.</t>
  </si>
  <si>
    <t>Relevant ownership / participation division (%) within the consortium or JV</t>
  </si>
  <si>
    <t xml:space="preserve">Area of Responsibility –include relevant section number from the QSQ </t>
  </si>
  <si>
    <t>Questions responded to by the entity</t>
  </si>
  <si>
    <t>VAT Registered Name of Principal Applicant</t>
  </si>
  <si>
    <t>All VAT Registered Names within the consortium or JV.</t>
  </si>
  <si>
    <t>All VAT Registered Numbers within the consortium or JV.</t>
  </si>
  <si>
    <t>VAT Registered Numbers of the legal entities within the consortium or JV.
This can be left blank if the Applicant is registered in a non-EU country</t>
  </si>
  <si>
    <t>Area of Responsibility - include relevant section number</t>
  </si>
  <si>
    <t>Questions the Entity Responded</t>
  </si>
  <si>
    <t>Yes/No - Number of Other Entities</t>
  </si>
  <si>
    <t>Yes/No 1</t>
  </si>
  <si>
    <t>Yes - 1 Organisation</t>
  </si>
  <si>
    <t>Yes - 2 Organisations</t>
  </si>
  <si>
    <t>Yes - 3 Organisations</t>
  </si>
  <si>
    <t>Yes - 4 Organisations</t>
  </si>
  <si>
    <t>Yes - 5 Organisations</t>
  </si>
  <si>
    <t>Other Entity (VAT Registered Name)</t>
  </si>
  <si>
    <t>JV</t>
  </si>
  <si>
    <t>Other Entities 1</t>
  </si>
  <si>
    <t>Minimum</t>
  </si>
  <si>
    <t>Other Entities 2</t>
  </si>
  <si>
    <t>Other Entities 3</t>
  </si>
  <si>
    <t>Other Entities 4</t>
  </si>
  <si>
    <t>Other Entities 5</t>
  </si>
  <si>
    <r>
      <t>COMPETITION REF</t>
    </r>
    <r>
      <rPr>
        <sz val="10"/>
        <rFont val="Arial"/>
        <family val="2"/>
      </rPr>
      <t> </t>
    </r>
  </si>
  <si>
    <r>
      <t>APPLICANT NAME</t>
    </r>
    <r>
      <rPr>
        <sz val="10"/>
        <rFont val="Arial"/>
        <family val="2"/>
      </rPr>
      <t> </t>
    </r>
  </si>
  <si>
    <t>Is this Application a joint Venture (JV) / Consortium?</t>
  </si>
  <si>
    <r>
      <t>Applicants must</t>
    </r>
    <r>
      <rPr>
        <b/>
        <sz val="10"/>
        <rFont val="Arial"/>
        <family val="2"/>
      </rPr>
      <t xml:space="preserve"> not copy and paste values</t>
    </r>
    <r>
      <rPr>
        <sz val="10"/>
        <rFont val="Arial"/>
        <family val="2"/>
      </rPr>
      <t xml:space="preserve"> into any field. Each field must be populated individually using dropdown options where available.</t>
    </r>
  </si>
  <si>
    <r>
      <t xml:space="preserve">Cells in Yellow colour </t>
    </r>
    <r>
      <rPr>
        <b/>
        <u/>
        <sz val="10"/>
        <color theme="1"/>
        <rFont val="Arial"/>
        <family val="2"/>
      </rPr>
      <t>must</t>
    </r>
    <r>
      <rPr>
        <sz val="10"/>
        <color theme="1"/>
        <rFont val="Arial"/>
        <family val="2"/>
      </rPr>
      <t xml:space="preserve"> be completed</t>
    </r>
  </si>
  <si>
    <t>Please specify name of the Applicant , i.e. the proposed organisation that would enter into any Contract with the Contracting Entity. If the Applicant is registered in a non-EU country, the Applicant’s proper legal name can be provided here.</t>
  </si>
  <si>
    <t>Please Provide VAT Registered Number of Applicant
This can be left blank if the Applicant is registered in a non-EU country.</t>
  </si>
  <si>
    <t>http://ec.europa.eu/taxation_customs/vies/</t>
  </si>
  <si>
    <t>If a registered company:
Registered number of Applicant at relevant registration office</t>
  </si>
  <si>
    <t>Please provide your single point of contact for all communications related to this procurement competition</t>
  </si>
  <si>
    <t>If an Applicant is a Joint Venture Applicant, the Applicant must provide the additional information set out in the table below. If it is intended that a joint venture will be incorporated but it has not yet been formed, please provide proposed details in table below.</t>
  </si>
  <si>
    <t>VAT Registered Address of Applicant</t>
  </si>
  <si>
    <t xml:space="preserve">Please Provide VAT Registered Address of Applicant
</t>
  </si>
  <si>
    <t xml:space="preserve">Please verify your VAT Registered Name, Number and Address are correct using the following website: </t>
  </si>
  <si>
    <t>Name:</t>
  </si>
  <si>
    <t>Telephone: </t>
  </si>
  <si>
    <t>Email:</t>
  </si>
  <si>
    <r>
      <t>Position in Applicant company / entity</t>
    </r>
    <r>
      <rPr>
        <sz val="12"/>
        <color rgb="FF000000"/>
        <rFont val="Arial"/>
        <family val="2"/>
      </rPr>
      <t>: </t>
    </r>
  </si>
  <si>
    <r>
      <t xml:space="preserve">Notes:
</t>
    </r>
    <r>
      <rPr>
        <b/>
        <sz val="10"/>
        <rFont val="Arial"/>
        <family val="2"/>
      </rPr>
      <t>(a)</t>
    </r>
    <r>
      <rPr>
        <sz val="10"/>
        <rFont val="Arial"/>
        <family val="2"/>
      </rPr>
      <t xml:space="preserve">	   VAT Registered Name of the Principal Applicant as per Section 4.1 above, only one entity can be named.
</t>
    </r>
    <r>
      <rPr>
        <b/>
        <sz val="10"/>
        <rFont val="Arial"/>
        <family val="2"/>
      </rPr>
      <t>(b)</t>
    </r>
    <r>
      <rPr>
        <sz val="10"/>
        <rFont val="Arial"/>
        <family val="2"/>
      </rPr>
      <t xml:space="preserve">	   The VAT Registered Names, Numbers and Addresses of all legal entities within the Joint Venture Applicant. </t>
    </r>
  </si>
  <si>
    <r>
      <rPr>
        <b/>
        <sz val="10"/>
        <rFont val="Arial"/>
        <family val="2"/>
      </rPr>
      <t>(c)</t>
    </r>
    <r>
      <rPr>
        <sz val="10"/>
        <rFont val="Arial"/>
        <family val="2"/>
      </rPr>
      <t xml:space="preserve">	   Relevant ownership/participation percentage split, for example this may be 50/50 or 33/33/33.
</t>
    </r>
    <r>
      <rPr>
        <b/>
        <sz val="10"/>
        <rFont val="Arial"/>
        <family val="2"/>
      </rPr>
      <t>(d)</t>
    </r>
    <r>
      <rPr>
        <sz val="10"/>
        <rFont val="Arial"/>
        <family val="2"/>
      </rPr>
      <t xml:space="preserve">	   Details of which entity is putting forward the experience and capabilities in response to the questions.  If an entity which does not form part of the consortium / JV is proposed as being fully / partly responsible the extent of the entity’s participation should be listed in Section 4.3.
</t>
    </r>
    <r>
      <rPr>
        <b/>
        <sz val="10"/>
        <rFont val="Arial"/>
        <family val="2"/>
      </rPr>
      <t>(e)</t>
    </r>
    <r>
      <rPr>
        <sz val="10"/>
        <rFont val="Arial"/>
        <family val="2"/>
      </rPr>
      <t xml:space="preserve">   Enter the questions that the entity responded.  The entity that is relied upon in relation to a particular question is to provide the response to that question.  If more than one response is provided, the responses will each be weighted equally when applying the marks.
</t>
    </r>
  </si>
  <si>
    <t>Minimum Turnover</t>
  </si>
  <si>
    <t>APPENDIX B1 APPLICANT/PRINCIPAL APPLICANT DETAILS</t>
  </si>
  <si>
    <t>QSQ Number</t>
  </si>
  <si>
    <t>I certify that the information provided throughout this document is accurate and complete to the best of my knowledge and belief. I understand that the provision of inaccurate or misleading information in this declaration will invalidate my / our QSQ Response. </t>
  </si>
  <si>
    <r>
      <t xml:space="preserve">Signature:
</t>
    </r>
    <r>
      <rPr>
        <sz val="10"/>
        <color rgb="FFFF0000"/>
        <rFont val="Arial"/>
        <family val="2"/>
      </rPr>
      <t>Right Click on the X
Select Sign
Go to "Select Image"
Choose your signature image
Press Sign</t>
    </r>
  </si>
  <si>
    <t>Overall Document Completeness</t>
  </si>
  <si>
    <r>
      <t xml:space="preserve">The information requested below shall be provided by the Applicant (or the Principal Applicant </t>
    </r>
    <r>
      <rPr>
        <b/>
        <u/>
        <sz val="10"/>
        <rFont val="Arial"/>
        <family val="2"/>
      </rPr>
      <t>only</t>
    </r>
    <r>
      <rPr>
        <sz val="10"/>
        <rFont val="Arial"/>
        <family val="2"/>
      </rPr>
      <t xml:space="preserve"> in the case of a Joint Venture Applicant).  Responses to this section are for information purposes only and will not be scored. </t>
    </r>
  </si>
  <si>
    <t>This Excel Document should not be submitted until the overall completeness in the Overview tab is 100%</t>
  </si>
  <si>
    <r>
      <t xml:space="preserve">General Notes
1. It is recommended that the Applicant downloads and saves a copy of this document locally before editing.
2. It is recommended that the Applicant periodically saves the document as the document is being completed.
3. Applicants must read the accompanying QSQ Document before completing the QSQ Excel document.
4. The Applicant should only make edits to the document where specifically directed within each tab.
5. The document shall be returned in its entirety within the provided QSQ Excel document. </t>
    </r>
    <r>
      <rPr>
        <b/>
        <sz val="10"/>
        <rFont val="Arial"/>
        <family val="2"/>
      </rPr>
      <t>No element shall be extracted from this document and submitted separately.</t>
    </r>
  </si>
  <si>
    <r>
      <rPr>
        <b/>
        <sz val="10"/>
        <rFont val="Arial"/>
        <family val="2"/>
      </rPr>
      <t xml:space="preserve">Note:  </t>
    </r>
    <r>
      <rPr>
        <sz val="10"/>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Minimum Requirements and Pass Fail Criteria  are paraphrased in this excel document – the full details are set out in the QSQ word document.</t>
    </r>
  </si>
  <si>
    <r>
      <rPr>
        <b/>
        <sz val="10"/>
        <rFont val="Arial"/>
        <family val="2"/>
      </rPr>
      <t xml:space="preserve">Note:  </t>
    </r>
    <r>
      <rPr>
        <sz val="10"/>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Minimum Requirements and Pass Fail Criteria are paraphrased in this excel document – the full details are set out in the QSQ word document.</t>
    </r>
  </si>
  <si>
    <t>SECTION 4.3 RESOURCES OF OTHER ENTITIES</t>
  </si>
  <si>
    <t>SECTION 4.2 APPLICATION BY A JOINT VENTURE APPLICANT</t>
  </si>
  <si>
    <t>If the country in which the Applicant is incorporated has equivalent legislation to the Act, is the Applicant compliant with the requirements of that Act?</t>
  </si>
  <si>
    <t>Minimum Requiment</t>
  </si>
  <si>
    <t>Yes/No/NA</t>
  </si>
  <si>
    <t>Yes/NA</t>
  </si>
  <si>
    <t>Please provide details of the above</t>
  </si>
  <si>
    <t>If “Yes”, is the Applicant compliant with the annual reporting requirements contained within section 54 of the Act?
Where the Applicant fails to provide sufficient evidence of compliance with the annual reporting requirements contained within section 54 of the Act (where applicable), this may result in the Applicant being eliminated without further consideration of its QSQ Response.</t>
  </si>
  <si>
    <t xml:space="preserve">
Is the Applicant a relevant commercial organisation as defined by section 54 ("Transparency in supply chains etc.") of the Modern Slavery Act 2015 ("the Act")?</t>
  </si>
  <si>
    <r>
      <t xml:space="preserve">Employee Related Matters 
</t>
    </r>
    <r>
      <rPr>
        <sz val="10"/>
        <rFont val="Arial"/>
        <family val="2"/>
      </rPr>
      <t xml:space="preserve">
The Minimum Requirement is either that the Applicant states “None” in response to the question below or, where it states “Yes”, it provides sufficient evidence that appropriate action has been taken as a result of any unlawful discrimination or findings by the Workplace Relations Commission, the Equality Commission in Northern Ireland, the Equality and Human Rights Commission (Scotland) or any comparable body in any other jurisdiction.</t>
    </r>
  </si>
  <si>
    <t>Yes/None</t>
  </si>
  <si>
    <t>In the last three years immediately preceding the date noted at Item B1 of these Particulars, has any finding of unlawful discrimination been made against the Applicant (or any parent company) by any court, employment tribunal, employment appeal tribunal or any comparable body in any other jurisdictions? And/or has the Applicant (or any parent company) been the subject of formal investigations by the Workplace Relations Commission, the Equality Commission of Northern Ireland or the Equality and Human Rights Commission (Scotland) or any comparable body in any other jurisdiction on grounds of alleged unlawful discrimination?  
If “Yes”, give details, including any corrective steps taken as a consequence of the findings. If “No”, please select “None”.
Where the Applicant fails to provide sufficient evidence that appropriate action had been taken this may result in the Applicant being eliminated without further consideration of its QSQ Response.</t>
  </si>
  <si>
    <t xml:space="preserve">
Do you or, if applicable, a subcontractor, supplier or entity whose capacities are being relied on, fall under one of the definitions under Section 5k.1 of the Council Regulation (please refer to scenario (a), (b), (c) listed under Section 6.4 (A))? </t>
  </si>
  <si>
    <r>
      <rPr>
        <b/>
        <sz val="10"/>
        <rFont val="Arial"/>
        <family val="2"/>
      </rPr>
      <t>Compliance with requirements of the Modern Slavery Act 2015 or equivalent legislation</t>
    </r>
    <r>
      <rPr>
        <sz val="10"/>
        <rFont val="Arial"/>
        <family val="2"/>
      </rPr>
      <t xml:space="preserve">
Commercial organisations that carry on a business or part of a business in the UK, supply goods or services and have an annual turnover of £36 million or more (“relevant commercial organisations”) are required under section 54 of the UK’s Modern Slavery Act to prepare a slavery and human trafficking statement as defined by section 54 of the Act,
The Minimum Requirement is either:
(1)	that the Applicant states “N/A” to all questions (because it is not a “relevant commercial organisation” as defined above and the country in which it is incorporated does not have equivalent legislation to the Act) or,
(2)	where the Applicant states “Yes” to question (A), it provides sufficient evidence that it is compliant with the annual reporting requirements contained in section 54 of the Modern Slavery Act or
(3)	the Applicant responds “Yes” to question (C).</t>
    </r>
  </si>
  <si>
    <r>
      <t xml:space="preserve">Compliance with requirements of the COUNCIL REGULATION (EU) 2022/576 of 8 April 2022 amending Regulation (EU) No 833/2014 concerning restrictive measures in view of Russia’s actions destabilising the situation in Ukraine
1.	</t>
    </r>
    <r>
      <rPr>
        <sz val="10"/>
        <rFont val="Arial"/>
        <family val="2"/>
      </rPr>
      <t xml:space="preserve">Subject to the provisions of Article 5k.1 of the Council Regulation (EU) 2022/576 of 8 April 2022 amending Regulation (EU) No 833/2014 (in this Section 6.4, the Council Regulation), the Contracting Entity shall be prohibited from awarding a contract: 
a.	A Russian national, or a natural or legal person, entity or body established in Russia;
b.	A legal person, entity or body whose proprietary rights are directly or indirectly owned for more than 50 % by an entity referred to in point (a); or
c.	a natural or legal person, entity or body acting on behalf or at the direction of an entity referred to in point (a) or (b),
including, where they account for more than 10 % of the contract value, subcontractors, suppliers or entities whose capacities are being relied on within the meaning of the public procurement directives.
2.	If any of the conditions set out in Article 5k.1 of the Council Regulation apply, the Tenderer shall be excluded from the competition, unless specific grounds for derogation exist in accordance with Article 5k.2 of the Council Regulation. </t>
    </r>
  </si>
  <si>
    <t>a</t>
  </si>
  <si>
    <t>D1</t>
  </si>
  <si>
    <t>b</t>
  </si>
  <si>
    <t>c</t>
  </si>
  <si>
    <t>Additional</t>
  </si>
  <si>
    <t>Offences</t>
  </si>
  <si>
    <t>Tax</t>
  </si>
  <si>
    <t>Other</t>
  </si>
  <si>
    <r>
      <rPr>
        <b/>
        <sz val="10"/>
        <rFont val="Arial"/>
        <family val="2"/>
      </rPr>
      <t xml:space="preserve">Note:  </t>
    </r>
    <r>
      <rPr>
        <sz val="10"/>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Questions/Minimum Requirements are paraphrased in this excel document – the full details are set out in the QSQ word document.</t>
    </r>
  </si>
  <si>
    <r>
      <t xml:space="preserve">Applicants </t>
    </r>
    <r>
      <rPr>
        <b/>
        <u/>
        <sz val="10"/>
        <rFont val="Arial"/>
        <family val="2"/>
      </rPr>
      <t>must</t>
    </r>
    <r>
      <rPr>
        <sz val="10"/>
        <rFont val="Arial"/>
        <family val="2"/>
      </rPr>
      <t xml:space="preserve"> complete the below questionnaire.  </t>
    </r>
  </si>
  <si>
    <r>
      <t>OFFENCES  
Within the past five years, has the Applicant (or any member of your proposed consortium, if applicable, or any entity being relied upon for the purposes of Section 3.8 of the QSQ), or any member of the administrative, management or supervisory body of such organisation or any person having powers of representation, decision or control therein been convicted of any of the following offences?</t>
    </r>
    <r>
      <rPr>
        <sz val="10"/>
        <rFont val="Arial"/>
        <family val="2"/>
      </rPr>
      <t> </t>
    </r>
  </si>
  <si>
    <r>
      <rPr>
        <b/>
        <sz val="10"/>
        <color rgb="FF000000"/>
        <rFont val="Arial"/>
        <family val="2"/>
      </rPr>
      <t>a.</t>
    </r>
    <r>
      <rPr>
        <sz val="10"/>
        <color rgb="FF000000"/>
        <rFont val="Arial"/>
        <family val="2"/>
      </rPr>
      <t xml:space="preserve"> participation in a criminal organisation, as defined in Article 2 of Council Framework Decision 2008/841/JHA; </t>
    </r>
  </si>
  <si>
    <r>
      <rPr>
        <b/>
        <sz val="10"/>
        <color rgb="FF000000"/>
        <rFont val="Arial"/>
        <family val="2"/>
      </rPr>
      <t>b.</t>
    </r>
    <r>
      <rPr>
        <sz val="10"/>
        <color rgb="FF000000"/>
        <rFont val="Arial"/>
        <family val="2"/>
      </rPr>
      <t xml:space="preserve"> corruption, as defined in Article 3 of the Convention on the fight against corruption involving officials of the European Communities or officials of Member States of the European Union and Article 2(1) of Council Framework Decision 2003/568/JHA as well as corruption as defined in the national law of the contracting entity or the economic operator; </t>
    </r>
  </si>
  <si>
    <r>
      <rPr>
        <b/>
        <sz val="10"/>
        <color rgb="FF000000"/>
        <rFont val="Arial"/>
        <family val="2"/>
      </rPr>
      <t>c.</t>
    </r>
    <r>
      <rPr>
        <sz val="10"/>
        <color rgb="FF000000"/>
        <rFont val="Arial"/>
        <family val="2"/>
      </rPr>
      <t xml:space="preserve"> fraud within the meaning of Article 1 of the Convention on the protection of the European Communities’ financial interests; </t>
    </r>
  </si>
  <si>
    <r>
      <rPr>
        <b/>
        <sz val="10"/>
        <color rgb="FF000000"/>
        <rFont val="Arial"/>
        <family val="2"/>
      </rPr>
      <t>d.</t>
    </r>
    <r>
      <rPr>
        <sz val="10"/>
        <color rgb="FF000000"/>
        <rFont val="Arial"/>
        <family val="2"/>
      </rPr>
      <t xml:space="preserve"> terrorist offences or offences linked to terrorist activities, as defined in Articles 1 and 3 of Council Framework Decision 2002/475/JHA respectively, or inciting or aiding or abetting or attempting to commit an offence, as referred to in Article 4 of that Framework Decision; </t>
    </r>
  </si>
  <si>
    <r>
      <rPr>
        <b/>
        <sz val="10"/>
        <color rgb="FF000000"/>
        <rFont val="Arial"/>
        <family val="2"/>
      </rPr>
      <t>e.</t>
    </r>
    <r>
      <rPr>
        <sz val="10"/>
        <color rgb="FF000000"/>
        <rFont val="Arial"/>
        <family val="2"/>
      </rPr>
      <t xml:space="preserve"> money laundering or terrorist financing, as defined in Article 1 of Directive 2005/60/EC of the European Parliament and of the Council; or </t>
    </r>
  </si>
  <si>
    <r>
      <rPr>
        <b/>
        <sz val="10"/>
        <color rgb="FF000000"/>
        <rFont val="Arial"/>
        <family val="2"/>
      </rPr>
      <t>f.</t>
    </r>
    <r>
      <rPr>
        <sz val="10"/>
        <color rgb="FF000000"/>
        <rFont val="Arial"/>
        <family val="2"/>
      </rPr>
      <t xml:space="preserve"> child labour and other forms of trafficking in human beings as defined in Article 2 of Directive 2011. </t>
    </r>
  </si>
  <si>
    <t>If the answer to any of the above questions is “yes”, please provide full details, including date of conviction, identity of person convicted, and details of any measures taken to demonstrate reliability despite the existence of a relevant ground for exclusion. </t>
  </si>
  <si>
    <r>
      <t>NON PAYMENT OF TAXES
Within the past five years, in respect of the Applicant, (or any member of your proposed consortium, if applicable, or any entity being relied upon for the purposes of section 3.8 of the QSQ)</t>
    </r>
    <r>
      <rPr>
        <sz val="10"/>
        <rFont val="Arial"/>
        <family val="2"/>
      </rPr>
      <t> </t>
    </r>
  </si>
  <si>
    <r>
      <rPr>
        <b/>
        <sz val="10"/>
        <rFont val="Arial"/>
        <family val="2"/>
      </rPr>
      <t>a.</t>
    </r>
    <r>
      <rPr>
        <sz val="10"/>
        <rFont val="Arial"/>
        <family val="2"/>
      </rPr>
      <t xml:space="preserve"> Has it been established by a judicial or administrative decision having final and binding effect in accordance with the legal provisions of Ireland or the legal provisions of the country in which the economic operator in question is established (if outside Ireland), that such economic operator is in breach of obligations related to the payment of tax or social security contributions? </t>
    </r>
  </si>
  <si>
    <t>If the answer to any of the above questions is Yes, please provide further details.  Please confirm whether the relevant economic operator has paid, or has entered into a binding arrangement with a view to paying, including, where applicable, any accrued interest and/or fines? </t>
  </si>
  <si>
    <t>The Contracting Entity may also exclude any Applicant that answered ‘yes’ to any of the following situations: 
Within the past three years, please indicate if any of the following situations have applied, or currently apply, to the Applicant or any member of the Applicant, in the case of a group/consortium or any entity being relied upon in accordance with Section 3.8 of the QSQ document.</t>
  </si>
  <si>
    <r>
      <rPr>
        <b/>
        <sz val="10"/>
        <rFont val="Arial"/>
        <family val="2"/>
      </rPr>
      <t>(a)</t>
    </r>
    <r>
      <rPr>
        <sz val="10"/>
        <rFont val="Calibri"/>
        <family val="2"/>
      </rPr>
      <t xml:space="preserve"> </t>
    </r>
    <r>
      <rPr>
        <sz val="10"/>
        <rFont val="Arial"/>
        <family val="2"/>
      </rPr>
      <t>a violation by the Applicant of applicable obligations referred to in Regulation 18(4) of the Regulations (applicable obligations in the fields of environmental, social and labour law that apply at the place where the works are carried out or the services provided that have been established by European Union law, national law, collective agreements or by international, environmental, social and labour law listed in Schedule 7 of the Regulations); </t>
    </r>
  </si>
  <si>
    <r>
      <rPr>
        <b/>
        <sz val="10"/>
        <rFont val="Arial"/>
        <family val="2"/>
      </rPr>
      <t>(b)</t>
    </r>
    <r>
      <rPr>
        <sz val="10"/>
        <rFont val="Calibri"/>
        <family val="2"/>
      </rPr>
      <t xml:space="preserve"> </t>
    </r>
    <r>
      <rPr>
        <sz val="10"/>
        <rFont val="Arial"/>
        <family val="2"/>
      </rPr>
      <t>the Applicant is bankrupt or is the subject of insolvency or winding-up proceedings, where its assets are being administered by a liquidator or by the court, where it is in an arrangement with creditors, where its business activities are suspended or it is in any analogous situation arising from a similar procedure under national laws and regulations; </t>
    </r>
  </si>
  <si>
    <r>
      <rPr>
        <b/>
        <sz val="10"/>
        <rFont val="Arial"/>
        <family val="2"/>
      </rPr>
      <t>(c)</t>
    </r>
    <r>
      <rPr>
        <sz val="10"/>
        <rFont val="Calibri"/>
        <family val="2"/>
      </rPr>
      <t xml:space="preserve"> </t>
    </r>
    <r>
      <rPr>
        <sz val="10"/>
        <rFont val="Arial"/>
        <family val="2"/>
      </rPr>
      <t>the Applicant is guilty of grave professional misconduct, which renders its integrity questionable; </t>
    </r>
  </si>
  <si>
    <r>
      <rPr>
        <b/>
        <sz val="10"/>
        <rFont val="Arial"/>
        <family val="2"/>
      </rPr>
      <t>(d)</t>
    </r>
    <r>
      <rPr>
        <sz val="10"/>
        <rFont val="Calibri"/>
        <family val="2"/>
      </rPr>
      <t xml:space="preserve"> </t>
    </r>
    <r>
      <rPr>
        <sz val="10"/>
        <rFont val="Arial"/>
        <family val="2"/>
      </rPr>
      <t>the Applicant has entered into agreements with other economic operators aimed at distorting competition; </t>
    </r>
  </si>
  <si>
    <r>
      <rPr>
        <b/>
        <sz val="10"/>
        <rFont val="Arial"/>
        <family val="2"/>
      </rPr>
      <t>(e)</t>
    </r>
    <r>
      <rPr>
        <sz val="10"/>
        <rFont val="Calibri"/>
        <family val="2"/>
      </rPr>
      <t xml:space="preserve"> </t>
    </r>
    <r>
      <rPr>
        <sz val="10"/>
        <rFont val="Arial"/>
        <family val="2"/>
      </rPr>
      <t>a conflict of interest within the meaning of Regulation 24 of the Regulations (which includes any situation where a relevant staff member has directly or indirectly a financial, economic or other personal interest which might be perceived to compromise his or her impartiality and independence in the context of the procurement procedure); </t>
    </r>
  </si>
  <si>
    <r>
      <rPr>
        <b/>
        <sz val="10"/>
        <rFont val="Arial"/>
        <family val="2"/>
      </rPr>
      <t>(f)</t>
    </r>
    <r>
      <rPr>
        <sz val="10"/>
        <rFont val="Calibri"/>
        <family val="2"/>
      </rPr>
      <t xml:space="preserve"> </t>
    </r>
    <r>
      <rPr>
        <sz val="10"/>
        <rFont val="Arial"/>
        <family val="2"/>
      </rPr>
      <t>a distortion of competition from the prior involvement of the Applicant in the preparation of the procurement procedure, as referred to in Regulation 41 of the Regulations; </t>
    </r>
  </si>
  <si>
    <r>
      <rPr>
        <b/>
        <sz val="10"/>
        <rFont val="Arial"/>
        <family val="2"/>
      </rPr>
      <t>(g)</t>
    </r>
    <r>
      <rPr>
        <sz val="10"/>
        <rFont val="Calibri"/>
        <family val="2"/>
      </rPr>
      <t xml:space="preserve"> </t>
    </r>
    <r>
      <rPr>
        <sz val="10"/>
        <rFont val="Arial"/>
        <family val="2"/>
      </rPr>
      <t>the Applicant has shown significant or persistent deficiencies in the performance of a substantive requirement under a prior public contract, a prior contract with a contracting entity or a prior concession contract which led to early termination of that prior contract, damages or other comparable sanctions;</t>
    </r>
    <r>
      <rPr>
        <b/>
        <sz val="10"/>
        <rFont val="Arial"/>
        <family val="2"/>
      </rPr>
      <t> </t>
    </r>
  </si>
  <si>
    <r>
      <rPr>
        <b/>
        <sz val="10"/>
        <rFont val="Arial"/>
        <family val="2"/>
      </rPr>
      <t>(h)</t>
    </r>
    <r>
      <rPr>
        <sz val="10"/>
        <rFont val="Calibri"/>
        <family val="2"/>
      </rPr>
      <t xml:space="preserve"> </t>
    </r>
    <r>
      <rPr>
        <sz val="10"/>
        <rFont val="Arial"/>
        <family val="2"/>
      </rPr>
      <t>the Applicant has been guilty of serious misrepresentation in supplying the information required for the verification of the absence of grounds for exclusion or the fulfilment of the pass/fail criteria, has withheld such information or is not able to submit the supporting documents required pursuant to Regulation 59 of the Regulations; or</t>
    </r>
    <r>
      <rPr>
        <b/>
        <sz val="10"/>
        <rFont val="Arial"/>
        <family val="2"/>
      </rPr>
      <t> </t>
    </r>
  </si>
  <si>
    <t>If the answer to any of the above questions is “yes”, please provide details.  </t>
  </si>
  <si>
    <r>
      <t>THIS DECLARATION </t>
    </r>
    <r>
      <rPr>
        <b/>
        <u/>
        <sz val="10"/>
        <color rgb="FF000000"/>
        <rFont val="Arial"/>
        <family val="2"/>
      </rPr>
      <t>MUST</t>
    </r>
    <r>
      <rPr>
        <b/>
        <sz val="10"/>
        <color rgb="FF000000"/>
        <rFont val="Arial"/>
        <family val="2"/>
      </rPr>
      <t> BE DULY SIGNED AND SUBMITTED AND IS PART OF THE APPLICANT’S QSQ RESPONSE.</t>
    </r>
    <r>
      <rPr>
        <b/>
        <sz val="10"/>
        <rFont val="Arial"/>
        <family val="2"/>
      </rPr>
      <t xml:space="preserve"> WHERE APPLICANT IS A JOINT VENTURE / CONSORTIUM, A SEPARATE DECLARATION MUST BE SIGNED BY </t>
    </r>
    <r>
      <rPr>
        <b/>
        <u/>
        <sz val="10"/>
        <rFont val="Arial"/>
        <family val="2"/>
      </rPr>
      <t>EACH MEMBER AS WELL AS ANY ENTITY BEING RELIED UPON FOR THE PURPOSES OF SECTION 3.8 OF THE QSQ</t>
    </r>
    <r>
      <rPr>
        <b/>
        <sz val="10"/>
        <rFont val="Arial"/>
        <family val="2"/>
      </rPr>
      <t>.  FAILURE TO COMPLETE THIS DECLARATION WILL EXCLUDE THE APPLICANT’S QUALIFIATION SYSTEM RESPONSE.</t>
    </r>
    <r>
      <rPr>
        <sz val="10"/>
        <rFont val="Arial"/>
        <family val="2"/>
      </rPr>
      <t> </t>
    </r>
  </si>
  <si>
    <t>If any conflict of interest arises in respect of the Applicant (including any parent, subsidiary or associated company of the Applicant or any director, partner or person in an equivalent position in the Applicant, or any equivalent person in any entity being relied upon for the purpose of section 3.8 of the QSQ) with regards to this competition, it must be fully disclosed to the Contracting Entity on submission of its QSQ Response.  </t>
  </si>
  <si>
    <t>Without prejudice to the generality of the above, the following must (without limitation) be disclosed in respect of the persons named in the above paragraph: </t>
  </si>
  <si>
    <t>Any registerable interest involving the such person or any sub-contractors and any of the members of the Board of Ervia, GNI, GNI (UK) Limited or Irish Water, members of the Government, members of the Oireachtas, or employees of Ervia, GNI, GNI (UK) Limited or Irish Water.  </t>
  </si>
  <si>
    <t>Any situation involving any such persons and any staff members of the Contracting Entity (who are involved in the conduct of the procurement procedure or may influence the outcome of that procedure) which might be perceived to compromise the impartiality and independence of the procurement procedure. </t>
  </si>
  <si>
    <t>Is there a conflict of interest (as described above)? </t>
  </si>
  <si>
    <t>If yes, please describe: </t>
  </si>
  <si>
    <t>All potential conflicts of interest should be disclosed. Persons or companies engaged in any service or operation which relates or may relate in any direct way to the outcome of this competition may be excluded from applying or being involved in the procurement. Any decision of the Contracting Entity in this regard shall be final. </t>
  </si>
  <si>
    <t>In the event of such information only coming to the Applicant’s notice after the submission of a QSQ Response, it should be communicated to the Contracting Entity immediately on it becoming known to the Applicant. The terms 'registerable interest' and 'relative' shall be interpreted as per section 2 and schedule 2 of the Ethics in Public Office Act 1995 (as amended). </t>
  </si>
  <si>
    <r>
      <t xml:space="preserve">Subject to the provisions of Regulation 57 of the European Union (Award of Public Authority Contracts) Regulations 2016 (in Section 6, the Regulations): 
(a) if any of the conditions set out in Regulation 57(1) or 57(3) of the Regulations apply to:
       (a) the Applicant 
       (b) any member of the Applicant, in the case of a Joint Venture Applicant, 
       (c) any entity being relied upon in accordance with section 3.8 of this QSQ; or
       (d) any member of the administrative, management or supervisory body of such organisations or any person who has powers of representation, decision or control therein 
       the Applicant </t>
    </r>
    <r>
      <rPr>
        <u/>
        <sz val="10"/>
        <rFont val="Arial"/>
        <family val="2"/>
      </rPr>
      <t>shall</t>
    </r>
    <r>
      <rPr>
        <sz val="10"/>
        <rFont val="Arial"/>
        <family val="2"/>
      </rPr>
      <t xml:space="preserve"> be excluded from the competition. 
(b) if any of the conditions set out in Regulation 57(8) of the Regulations apply to:
        (a) the Applicant 
        (b) or any member of the Applicant, in the case of a group/consortium
        (c) or any entity being relied upon in accordance with section 3.8 of this QSQ.
      the Applicant </t>
    </r>
    <r>
      <rPr>
        <u/>
        <sz val="10"/>
        <rFont val="Arial"/>
        <family val="2"/>
      </rPr>
      <t>may</t>
    </r>
    <r>
      <rPr>
        <sz val="10"/>
        <rFont val="Arial"/>
        <family val="2"/>
      </rPr>
      <t xml:space="preserve"> be excluded from the competition.
(c) Applicants must complete the questionnaires below.  The Contracting Entity will accept Part III of the European Single Procurement Document (ESPD) in response to Section 6.</t>
    </r>
  </si>
  <si>
    <r>
      <rPr>
        <b/>
        <sz val="10"/>
        <rFont val="Arial"/>
        <family val="2"/>
      </rPr>
      <t>(i)</t>
    </r>
    <r>
      <rPr>
        <sz val="10"/>
        <rFont val="Calibri"/>
        <family val="2"/>
      </rPr>
      <t xml:space="preserve"> </t>
    </r>
    <r>
      <rPr>
        <sz val="10"/>
        <rFont val="Arial"/>
        <family val="2"/>
      </rPr>
      <t>the Applicant has undertaken to unduly influence the decision-making process of the Contracting Entity to obtain confidential information that may confer upon it undue advantages in the procurement procedure or to negligently provide misleading information that may have a material influence on decisions concerning exclusion, selection or award.</t>
    </r>
  </si>
  <si>
    <t>If any such person is engaged in any service or operation which relates or may relate in any direct way to the outcome of this competition;  </t>
  </si>
  <si>
    <t>Each section is contained within a separate tab of the document.
It is recommended that each section is completed in the order presented (from left to right)</t>
  </si>
  <si>
    <t xml:space="preserve">Yes/No </t>
  </si>
  <si>
    <t>Where the Apllicant is relying on the resources of another entity (who is not a member of the consortium/JV) e.g, subcontractor, subsidiary, parent company, Etc, the applicant shall provide in this QSQ Reposnse:
(i) The information relevant to the area, section and question to which they are being relied upon, and</t>
  </si>
  <si>
    <t xml:space="preserve">(ii) Evidence from the entity proving that those resources will be available to the Apllicant for the duration of the Qualification System and (unless the resources relate to financial standing/capacity) that the enitity beinf relied upon will perfom those elements of a contract for whoch the resources or capacities relied upon are required. That evidence could be in the form of the undertakings set out in section 4.3.1 and 4.3.2 (on a letter with the company letter head of the company being relied upon) as applicable. </t>
  </si>
  <si>
    <t>B2(ii)</t>
  </si>
  <si>
    <t>Totals</t>
  </si>
  <si>
    <t>G(ii)</t>
  </si>
  <si>
    <t>H(i)</t>
  </si>
  <si>
    <t>G(iii)</t>
  </si>
  <si>
    <t>Provision of Full Wastewater Treatment Sludge Management Services</t>
  </si>
  <si>
    <t>Lot 2</t>
  </si>
  <si>
    <t>Provision of Full Water Treatment Sludge Management Services</t>
  </si>
  <si>
    <t>Lot 3</t>
  </si>
  <si>
    <t>Provision of Transport and Haulage of Sludge (Water and Wastewater)</t>
  </si>
  <si>
    <t>Lot 4</t>
  </si>
  <si>
    <t>Provision of Waste Management Services (screenings and grit, commercial and recycling waste)</t>
  </si>
  <si>
    <t>Lot 5</t>
  </si>
  <si>
    <t>Provision of hazardous waste disposal services (National basis)</t>
  </si>
  <si>
    <t>Lot 6</t>
  </si>
  <si>
    <t>Provision of sludge dewatering equipment</t>
  </si>
  <si>
    <t>Lot 7</t>
  </si>
  <si>
    <t>Provision of sludge reception facilities for Wastewater Sludge Treatment, Storage and Recovery Management Services</t>
  </si>
  <si>
    <t>Lot 8</t>
  </si>
  <si>
    <t>Provision of sludge reception facilities for Water Sludge Treatment, Storage and Recovery Management Services</t>
  </si>
  <si>
    <t>Requirement</t>
  </si>
  <si>
    <t>Requirement Description</t>
  </si>
  <si>
    <t>Please complete the below column declaring the Requirement the Applicant is applying for.</t>
  </si>
  <si>
    <t>Lot 3 &amp; 9 Type</t>
  </si>
  <si>
    <t>Sludge Type</t>
  </si>
  <si>
    <t>Lots 1 - 9</t>
  </si>
  <si>
    <t>Technology Type</t>
  </si>
  <si>
    <t>Facility Number</t>
  </si>
  <si>
    <t>Lots</t>
  </si>
  <si>
    <t>Vehicle Number</t>
  </si>
  <si>
    <t>Plant Number</t>
  </si>
  <si>
    <t>Unit Number</t>
  </si>
  <si>
    <t>Reportable accidents</t>
  </si>
  <si>
    <t>Liquid Haulage</t>
  </si>
  <si>
    <t>Drinking Water</t>
  </si>
  <si>
    <t>Lot 1</t>
  </si>
  <si>
    <t>Centrifuge</t>
  </si>
  <si>
    <t>Facility No. - 1</t>
  </si>
  <si>
    <t>1 Lot</t>
  </si>
  <si>
    <t>Vehicle No. - 1</t>
  </si>
  <si>
    <t>Plant No. - 1</t>
  </si>
  <si>
    <t>Unit No. - 1</t>
  </si>
  <si>
    <t>Cake Haulage</t>
  </si>
  <si>
    <t>Waste Water</t>
  </si>
  <si>
    <t>Belt Press</t>
  </si>
  <si>
    <t>Facility No. - 2</t>
  </si>
  <si>
    <t>2 Lots</t>
  </si>
  <si>
    <t>Vehicle No. - 2</t>
  </si>
  <si>
    <t>Plant No. - 2</t>
  </si>
  <si>
    <t>Unit No. - 2</t>
  </si>
  <si>
    <t>Jetting</t>
  </si>
  <si>
    <t>Both</t>
  </si>
  <si>
    <t>Facility No. - 3</t>
  </si>
  <si>
    <t>3 Lots</t>
  </si>
  <si>
    <t>Vehicle No. - 3</t>
  </si>
  <si>
    <t>Plant No. - 3</t>
  </si>
  <si>
    <t>Unit No. - 3</t>
  </si>
  <si>
    <t>Facility No. - 4</t>
  </si>
  <si>
    <t>4 Lots</t>
  </si>
  <si>
    <t>Vehicle No. - 4</t>
  </si>
  <si>
    <t>Plant No. - 4</t>
  </si>
  <si>
    <t>Unit No. - 4</t>
  </si>
  <si>
    <t>Facility No. - 5</t>
  </si>
  <si>
    <t>5 Lots</t>
  </si>
  <si>
    <t>Vehicle No. - 5</t>
  </si>
  <si>
    <t>Plant No. - 5</t>
  </si>
  <si>
    <t>Unit No. - 5</t>
  </si>
  <si>
    <t>Facility No. - 6</t>
  </si>
  <si>
    <t>Vehicle No. - 6</t>
  </si>
  <si>
    <t>Plant No. - 6</t>
  </si>
  <si>
    <t>Unit No. - 6</t>
  </si>
  <si>
    <t>Facility No. - 7</t>
  </si>
  <si>
    <t>Vehicle No. - 7</t>
  </si>
  <si>
    <t>Plant No. - 7</t>
  </si>
  <si>
    <t>Unit No. - 7</t>
  </si>
  <si>
    <t>Facility No. - 8</t>
  </si>
  <si>
    <t>Vehicle No. - 8</t>
  </si>
  <si>
    <t>Plant No. - 8</t>
  </si>
  <si>
    <t>Unit No. - 8</t>
  </si>
  <si>
    <t>Lot 9</t>
  </si>
  <si>
    <t>Facility No. - 9</t>
  </si>
  <si>
    <t>Vehicle No. - 9</t>
  </si>
  <si>
    <t>Plant No. - 9</t>
  </si>
  <si>
    <t>Unit No. - 9</t>
  </si>
  <si>
    <t>Facility No. - 10</t>
  </si>
  <si>
    <t>Vehicle No. - 10</t>
  </si>
  <si>
    <t>Plant No. - 10</t>
  </si>
  <si>
    <t>Unit No. - 10</t>
  </si>
  <si>
    <t>5.2.1</t>
  </si>
  <si>
    <t xml:space="preserve">Have you provided a current organisation chart for the current Senior Management Team of the Applicant. The organogram should also show clear lines of responsibility and accountability for the following areas: 
Health &amp; Safety 
Quality Control &amp; Envionmental
Contract Management 
Logistics &amp; Operations  </t>
  </si>
  <si>
    <t>Pass / Fail</t>
  </si>
  <si>
    <r>
      <t>CV Reference Data Sheet for</t>
    </r>
    <r>
      <rPr>
        <sz val="12"/>
        <color theme="0"/>
        <rFont val="Calibri"/>
        <family val="2"/>
        <scheme val="minor"/>
      </rPr>
      <t> </t>
    </r>
  </si>
  <si>
    <t>Name</t>
  </si>
  <si>
    <t>Key Position for which this person is being put forward as an example </t>
  </si>
  <si>
    <t xml:space="preserve">Health &amp; Safety </t>
  </si>
  <si>
    <r>
      <t>Reference project title </t>
    </r>
    <r>
      <rPr>
        <sz val="12"/>
        <color rgb="FF000000"/>
        <rFont val="Calibri"/>
        <family val="2"/>
        <scheme val="minor"/>
      </rPr>
      <t> </t>
    </r>
  </si>
  <si>
    <t>Reference Project 1</t>
  </si>
  <si>
    <r>
      <t>Year of Completion</t>
    </r>
    <r>
      <rPr>
        <sz val="12"/>
        <color rgb="FF000000"/>
        <rFont val="Calibri"/>
        <family val="2"/>
        <scheme val="minor"/>
      </rPr>
      <t> </t>
    </r>
  </si>
  <si>
    <r>
      <t>Overall Project Value (incl. VAT) </t>
    </r>
    <r>
      <rPr>
        <sz val="12"/>
        <color rgb="FF000000"/>
        <rFont val="Calibri"/>
        <family val="2"/>
        <scheme val="minor"/>
      </rPr>
      <t> </t>
    </r>
  </si>
  <si>
    <r>
      <t>Project Value applicable to employee’s company (incl. VAT)</t>
    </r>
    <r>
      <rPr>
        <sz val="12"/>
        <color rgb="FF000000"/>
        <rFont val="Calibri"/>
        <family val="2"/>
        <scheme val="minor"/>
      </rPr>
      <t> </t>
    </r>
  </si>
  <si>
    <r>
      <t>Other relevant information </t>
    </r>
    <r>
      <rPr>
        <sz val="12"/>
        <color rgb="FF000000"/>
        <rFont val="Calibri"/>
        <family val="2"/>
        <scheme val="minor"/>
      </rPr>
      <t> </t>
    </r>
  </si>
  <si>
    <t>CV REFERENCE DATA SHEET 2</t>
  </si>
  <si>
    <t>Quality Control &amp; Environmental</t>
  </si>
  <si>
    <t>CV REFERENCE DATA SHEET 3</t>
  </si>
  <si>
    <t>Contract Management</t>
  </si>
  <si>
    <t>CV REFERENCE DATA SHEET 4</t>
  </si>
  <si>
    <t>Logistics &amp; Operations</t>
  </si>
  <si>
    <t>Sub-total</t>
  </si>
  <si>
    <t>5.3.1</t>
  </si>
  <si>
    <t>Client Name</t>
  </si>
  <si>
    <t>Start and Finish Date</t>
  </si>
  <si>
    <t>Project Title</t>
  </si>
  <si>
    <t>Project Overview</t>
  </si>
  <si>
    <t xml:space="preserve">Details of Local Authority or Other </t>
  </si>
  <si>
    <t>Other relevant information</t>
  </si>
  <si>
    <t>Project Reference Data Sheet - Req. 1</t>
  </si>
  <si>
    <t xml:space="preserve">Reference Project Req. 1  </t>
  </si>
  <si>
    <t>Project Reference Data Sheet - Req. 2</t>
  </si>
  <si>
    <t>Reference Project Req. 2</t>
  </si>
  <si>
    <t>Project Reference Data Sheet - Req. 3</t>
  </si>
  <si>
    <t xml:space="preserve">Reference Project Req. 3 </t>
  </si>
  <si>
    <t>Project Reference Data Sheet - Req. 4</t>
  </si>
  <si>
    <r>
      <rPr>
        <b/>
        <sz val="10"/>
        <color theme="1"/>
        <rFont val="Arial"/>
        <family val="2"/>
      </rPr>
      <t>Reference Project Req. 4</t>
    </r>
    <r>
      <rPr>
        <sz val="10"/>
        <color theme="1"/>
        <rFont val="Arial"/>
        <family val="2"/>
      </rPr>
      <t xml:space="preserve"> </t>
    </r>
  </si>
  <si>
    <t>Project Reference Data Sheet - Req. 5</t>
  </si>
  <si>
    <t xml:space="preserve">Reference Project Req. 5 </t>
  </si>
  <si>
    <t>Project Reference Data Sheet - Req. 6</t>
  </si>
  <si>
    <t xml:space="preserve">Reference Project Req. 6 </t>
  </si>
  <si>
    <t>Project Reference Data Sheet - Req. 7</t>
  </si>
  <si>
    <t>Reference Project Req. 7</t>
  </si>
  <si>
    <t>Project Reference Data Sheet - Req. 8</t>
  </si>
  <si>
    <r>
      <rPr>
        <b/>
        <sz val="10"/>
        <color theme="1"/>
        <rFont val="Arial"/>
        <family val="2"/>
      </rPr>
      <t>Reference Project Req. 8</t>
    </r>
    <r>
      <rPr>
        <sz val="10"/>
        <color theme="1"/>
        <rFont val="Arial"/>
        <family val="2"/>
      </rPr>
      <t xml:space="preserve"> </t>
    </r>
  </si>
  <si>
    <t>enforcements</t>
  </si>
  <si>
    <t>Percentage</t>
  </si>
  <si>
    <t>i</t>
  </si>
  <si>
    <t xml:space="preserve"> Pass/Fail</t>
  </si>
  <si>
    <t>ii</t>
  </si>
  <si>
    <t>Enforcement</t>
  </si>
  <si>
    <t>No.</t>
  </si>
  <si>
    <t>Details</t>
  </si>
  <si>
    <t>Prosecutions</t>
  </si>
  <si>
    <t>Prohibition Notices / Orders</t>
  </si>
  <si>
    <t>Improvement Notices</t>
  </si>
  <si>
    <t>Improvement Plans</t>
  </si>
  <si>
    <t>Please outline the effective and enduring corrective and preventative measures that have been put in place to prevent reoccurrence</t>
  </si>
  <si>
    <t>Pass/Fail</t>
  </si>
  <si>
    <t>iv</t>
  </si>
  <si>
    <t xml:space="preserve">Details </t>
  </si>
  <si>
    <r>
      <rPr>
        <b/>
        <u/>
        <sz val="12"/>
        <color theme="1"/>
        <rFont val="Arial"/>
        <family val="2"/>
      </rPr>
      <t>Req. 5 Applicants Only</t>
    </r>
    <r>
      <rPr>
        <sz val="10"/>
        <color theme="1"/>
        <rFont val="Arial"/>
        <family val="2"/>
      </rPr>
      <t xml:space="preserve">
Has your organisation (including joint ventures), been subject to any fixed penalties and offences under ADR</t>
    </r>
  </si>
  <si>
    <t>If you have answered yes to the above please provide details. If you have answered 'No' please enter 0 in the No. column.</t>
  </si>
  <si>
    <t>Project Reference Data Sheet - Contractor</t>
  </si>
  <si>
    <t xml:space="preserve">
The Applicant must provide evidence of 3 no. reference projects (where a reference project is a single work order or task or activity) where the Applicant was appointed as Contractor within the last three (3) years.</t>
  </si>
  <si>
    <r>
      <t xml:space="preserve">Reference Project 1 
</t>
    </r>
    <r>
      <rPr>
        <b/>
        <u/>
        <sz val="12"/>
        <color theme="1"/>
        <rFont val="Arial"/>
        <family val="2"/>
      </rPr>
      <t xml:space="preserve">Contractor </t>
    </r>
  </si>
  <si>
    <r>
      <t xml:space="preserve">Reference Project 2
</t>
    </r>
    <r>
      <rPr>
        <b/>
        <u/>
        <sz val="12"/>
        <color theme="1"/>
        <rFont val="Arial"/>
        <family val="2"/>
      </rPr>
      <t xml:space="preserve">Contractor </t>
    </r>
  </si>
  <si>
    <r>
      <t xml:space="preserve">Reference Project 3
</t>
    </r>
    <r>
      <rPr>
        <b/>
        <u/>
        <sz val="12"/>
        <color theme="1"/>
        <rFont val="Arial"/>
        <family val="2"/>
      </rPr>
      <t xml:space="preserve">Contractor </t>
    </r>
  </si>
  <si>
    <t>Project Reference Data Sheet - Designer</t>
  </si>
  <si>
    <t xml:space="preserve">
The Applicant must provide evidence of 3 no. reference projects (where a reference project is a single work order or task or activity) where the Applicant was appointed as Designer within the last three (3) years.</t>
  </si>
  <si>
    <r>
      <t xml:space="preserve">Reference Project 1 
</t>
    </r>
    <r>
      <rPr>
        <b/>
        <u/>
        <sz val="12"/>
        <color theme="1"/>
        <rFont val="Arial"/>
        <family val="2"/>
      </rPr>
      <t>Designer</t>
    </r>
  </si>
  <si>
    <r>
      <t xml:space="preserve">Reference Project 2
</t>
    </r>
    <r>
      <rPr>
        <b/>
        <u/>
        <sz val="12"/>
        <color theme="1"/>
        <rFont val="Arial"/>
        <family val="2"/>
      </rPr>
      <t>Designer</t>
    </r>
  </si>
  <si>
    <r>
      <t xml:space="preserve">Reference Project 3
</t>
    </r>
    <r>
      <rPr>
        <b/>
        <u/>
        <sz val="12"/>
        <color theme="1"/>
        <rFont val="Arial"/>
        <family val="2"/>
      </rPr>
      <t>Designer</t>
    </r>
  </si>
  <si>
    <t>Project Reference Data Sheet - PSDP</t>
  </si>
  <si>
    <t xml:space="preserve">
The Applicant must provide evidence of 3 no. reference projects (where a reference project is a single work order or task or activity) where the Applicant was appointed as PSDP within the last three (3) years.</t>
  </si>
  <si>
    <r>
      <t xml:space="preserve">Reference Project 1 
</t>
    </r>
    <r>
      <rPr>
        <b/>
        <u/>
        <sz val="12"/>
        <color theme="1"/>
        <rFont val="Arial"/>
        <family val="2"/>
      </rPr>
      <t xml:space="preserve">
PSDP</t>
    </r>
  </si>
  <si>
    <r>
      <t xml:space="preserve">Reference Project 2
</t>
    </r>
    <r>
      <rPr>
        <b/>
        <u/>
        <sz val="12"/>
        <color theme="1"/>
        <rFont val="Arial"/>
        <family val="2"/>
      </rPr>
      <t xml:space="preserve">PSDP </t>
    </r>
  </si>
  <si>
    <r>
      <t xml:space="preserve">Reference Project 3
</t>
    </r>
    <r>
      <rPr>
        <b/>
        <u/>
        <sz val="12"/>
        <color theme="1"/>
        <rFont val="Arial"/>
        <family val="2"/>
      </rPr>
      <t>PSDP</t>
    </r>
  </si>
  <si>
    <t>Project Reference Data Sheet - PSCS</t>
  </si>
  <si>
    <t xml:space="preserve">
The Applicant must provide evidence of 3 no. reference projects (where a reference project is a single work order or task or activity) where the Applicant was appointed as PSCS within the last three (3) years.</t>
  </si>
  <si>
    <r>
      <t xml:space="preserve">Reference Project 1 
</t>
    </r>
    <r>
      <rPr>
        <b/>
        <u/>
        <sz val="12"/>
        <color theme="1"/>
        <rFont val="Arial"/>
        <family val="2"/>
      </rPr>
      <t>PSCS</t>
    </r>
  </si>
  <si>
    <r>
      <t xml:space="preserve">Reference Project 2
</t>
    </r>
    <r>
      <rPr>
        <b/>
        <u/>
        <sz val="12"/>
        <color theme="1"/>
        <rFont val="Arial"/>
        <family val="2"/>
      </rPr>
      <t>PSCS</t>
    </r>
    <r>
      <rPr>
        <b/>
        <sz val="12"/>
        <color theme="1"/>
        <rFont val="Arial"/>
        <family val="2"/>
      </rPr>
      <t xml:space="preserve"> </t>
    </r>
  </si>
  <si>
    <r>
      <t xml:space="preserve">Reference Project 3
</t>
    </r>
    <r>
      <rPr>
        <b/>
        <u/>
        <sz val="12"/>
        <color theme="1"/>
        <rFont val="Arial"/>
        <family val="2"/>
      </rPr>
      <t>PSCS</t>
    </r>
  </si>
  <si>
    <t>Has the Applicant provided evidence of how health and safety information e.g. Inductions, Safe Work Procedures (Method Statements, Permits, Safe Plan of Action etc.), is effectively communicated to those carrying out work on site.</t>
  </si>
  <si>
    <t>Has the Applicant  provided evidence of the company’s process for assessing the competency of:
(a) Staff (include training) and,     
(b) Sub-contractor</t>
  </si>
  <si>
    <t>A near miss is a leading indicator to an accident that, if analysed and used correctly, can prevent further injuries and damages. Collecting near-miss reports helps create a culture that seeks to identify and control hazards, which will reduce risks and the potential for harm.” Has the Applicant provided evidence on how your organisation records trends, reports and acts on datacollected including communication back to the workforce.</t>
  </si>
  <si>
    <t>Has the Applicant provided the process used for auditing and inspection of Health &amp; Safety performance including its process for ensuring effective close out of items raised on previous projects similar in scope and complexity to this project.</t>
  </si>
  <si>
    <t>Has the Applicant provided Risk Assessments and Method Statement (RAMS) used for similar projects completed, to detail how your organisation managed safety and health associated with the activities identified above. Note: Marks will be awarded based on content not just the provision of the document</t>
  </si>
  <si>
    <t>5.4.1</t>
  </si>
  <si>
    <t>5.4.2</t>
  </si>
  <si>
    <t>5.4.3</t>
  </si>
  <si>
    <t>5.4.4</t>
  </si>
  <si>
    <t>5.4.5</t>
  </si>
  <si>
    <t>5.4.6</t>
  </si>
  <si>
    <r>
      <t xml:space="preserve">                                                    </t>
    </r>
    <r>
      <rPr>
        <b/>
        <u/>
        <sz val="11"/>
        <color theme="1"/>
        <rFont val="Arial"/>
        <family val="2"/>
      </rPr>
      <t>Contractor.</t>
    </r>
    <r>
      <rPr>
        <sz val="10"/>
        <color theme="1"/>
        <rFont val="Arial"/>
        <family val="2"/>
      </rPr>
      <t xml:space="preserve">
Has the Applicant provided details of how it communicated with each duty holder (Designer, Project Supervisor Design Process, Project Supervisor Construction Stage and Contractor) and those in operational control of place of work (e.g. plant, factory etc) on a previous project. </t>
    </r>
  </si>
  <si>
    <t xml:space="preserve">Has the Applicant provided evidence on the process used previously by your organisation to manage hazardous waste transport and disposal. This should include details of how hazardous waste is identified and classified, safely segregated, packaged, stored, removed, transported and disposed of in accordance with relevant legislation. </t>
  </si>
  <si>
    <r>
      <rPr>
        <b/>
        <sz val="11"/>
        <color theme="1"/>
        <rFont val="Arial"/>
        <family val="2"/>
      </rPr>
      <t xml:space="preserve">                                                    </t>
    </r>
    <r>
      <rPr>
        <b/>
        <u/>
        <sz val="11"/>
        <color theme="1"/>
        <rFont val="Arial"/>
        <family val="2"/>
      </rPr>
      <t xml:space="preserve"> Contractor.</t>
    </r>
    <r>
      <rPr>
        <sz val="10"/>
        <color theme="1"/>
        <rFont val="Arial"/>
        <family val="2"/>
      </rPr>
      <t xml:space="preserve">
Has the Applicant provided evidence of the company’s process for preparing and implementing Risk Assessment and Method Statements including taking account of the General Principles of Prevention.</t>
    </r>
  </si>
  <si>
    <r>
      <t xml:space="preserve">                                                    </t>
    </r>
    <r>
      <rPr>
        <b/>
        <u/>
        <sz val="11"/>
        <color theme="1"/>
        <rFont val="Arial"/>
        <family val="2"/>
      </rPr>
      <t>Contractor</t>
    </r>
    <r>
      <rPr>
        <sz val="10"/>
        <color theme="1"/>
        <rFont val="Arial"/>
        <family val="2"/>
      </rPr>
      <t xml:space="preserve">
The Applicant shall provide evidence of the company’s process for preparing and implementing Risk Assessment and Method Statements including taking account of the General Principles of Prevention</t>
    </r>
  </si>
  <si>
    <t>5.4.7 (i)(a)</t>
  </si>
  <si>
    <t>5.4.7 (i)(b)</t>
  </si>
  <si>
    <t>5.4.7 (i)(c)</t>
  </si>
  <si>
    <t>5.4.7 (ii)(a)</t>
  </si>
  <si>
    <r>
      <t xml:space="preserve">                                                       </t>
    </r>
    <r>
      <rPr>
        <b/>
        <u/>
        <sz val="11"/>
        <color theme="1"/>
        <rFont val="Arial"/>
        <family val="2"/>
      </rPr>
      <t>PSDP</t>
    </r>
    <r>
      <rPr>
        <sz val="10"/>
        <color theme="1"/>
        <rFont val="Arial"/>
        <family val="2"/>
      </rPr>
      <t xml:space="preserve">
Has the Applicant provided, in reference to one of the proposed projects provided in minimum requirements: 
•	Details of how they ensured effective coordination of designers (including temporary works designers) during design and construction stage.
•	Details of how the general principles of prevention were taken into account when deciding on technical and organisational aspects.</t>
    </r>
  </si>
  <si>
    <t>5.4.7 (ii)(b)</t>
  </si>
  <si>
    <t>5.4.7 (ii)(c)</t>
  </si>
  <si>
    <r>
      <t xml:space="preserve">                                                      </t>
    </r>
    <r>
      <rPr>
        <b/>
        <u/>
        <sz val="11"/>
        <color theme="1"/>
        <rFont val="Arial"/>
        <family val="2"/>
      </rPr>
      <t>PSDP</t>
    </r>
    <r>
      <rPr>
        <sz val="10"/>
        <color theme="1"/>
        <rFont val="Arial"/>
        <family val="2"/>
      </rPr>
      <t xml:space="preserve">
Has the Applicant provided evidence of the process involved in preparing the Safety File. This must include the Operation and Maintenance Manual. </t>
    </r>
  </si>
  <si>
    <r>
      <t xml:space="preserve">                                                       </t>
    </r>
    <r>
      <rPr>
        <b/>
        <u/>
        <sz val="11"/>
        <color theme="1"/>
        <rFont val="Arial"/>
        <family val="2"/>
      </rPr>
      <t>PSDP</t>
    </r>
    <r>
      <rPr>
        <sz val="10"/>
        <color theme="1"/>
        <rFont val="Arial"/>
        <family val="2"/>
      </rPr>
      <t xml:space="preserve">
In reference to one of the proposed projects provided in minimum requirements has the Applicant provided a (Preliminary) Safety and Health Plan (as required under Regulation 12 of the Safety Health and Welfare at Work (Construction) Regulations (Safety and Health Plans from other EU jurisdictions that are equivalent are acceptable).</t>
    </r>
  </si>
  <si>
    <t>5.4.7 (iii)(a)</t>
  </si>
  <si>
    <r>
      <t xml:space="preserve">                                                       </t>
    </r>
    <r>
      <rPr>
        <b/>
        <u/>
        <sz val="11"/>
        <color theme="1"/>
        <rFont val="Arial"/>
        <family val="2"/>
      </rPr>
      <t>PSCS</t>
    </r>
    <r>
      <rPr>
        <sz val="10"/>
        <color theme="1"/>
        <rFont val="Arial"/>
        <family val="2"/>
      </rPr>
      <t xml:space="preserve">
In reference to one of the proposed projects provided in minimum requirements the Applicant shall provide evidence of how they:
* Managed the programme of works to ensure the safety, health and welfare of those involved in the project.
* Supervised, managed and coordinated the implementation of safe working procedures (Including interaction with live operational work and personnel) in reference to one of the proposed projects provided in minimum requirements.</t>
    </r>
  </si>
  <si>
    <t>5.4.7 (iii)(b)</t>
  </si>
  <si>
    <r>
      <t xml:space="preserve">                                                      </t>
    </r>
    <r>
      <rPr>
        <b/>
        <u/>
        <sz val="11"/>
        <color theme="1"/>
        <rFont val="Arial"/>
        <family val="2"/>
      </rPr>
      <t xml:space="preserve"> PSCS</t>
    </r>
    <r>
      <rPr>
        <sz val="10"/>
        <color theme="1"/>
        <rFont val="Arial"/>
        <family val="2"/>
      </rPr>
      <t xml:space="preserve">
In reference to the proposed project provided in minimum requirements, has the Applicant provided (Construction Stage) Safety and Health Plan (as required under Regulation 16 of the Safety Health and Welfare at Work (Construction) Regulations (Safety and Health Plans from other EU jurisdictions that are equivalent are acceptable).  </t>
    </r>
  </si>
  <si>
    <t>5.4.7 (iv)</t>
  </si>
  <si>
    <r>
      <t xml:space="preserve">                                                    </t>
    </r>
    <r>
      <rPr>
        <b/>
        <u/>
        <sz val="11"/>
        <color theme="1"/>
        <rFont val="Arial"/>
        <family val="2"/>
      </rPr>
      <t>Designer</t>
    </r>
    <r>
      <rPr>
        <sz val="10"/>
        <color theme="1"/>
        <rFont val="Arial"/>
        <family val="2"/>
      </rPr>
      <t xml:space="preserve">
Has the Applicant provided the process that they apply to manage design changes by taking the General Principles of Prevention into account to ensure that their designs are safe to construct, maintain, operate and eventually to deconstruct. Your response should include but is not limited to the following.
(i)	Communication with other statutory appointed roles
(ii)	Co-operation with other designers as defined under the Construction Regulations
(iii)	Taking account of existing Safety and Health Plan/ Safety File 
(iv)	Management of temporary works design
(v)	HAZOPs, design reviews, constructability reviews and designers risk assessments </t>
    </r>
  </si>
  <si>
    <t>NA</t>
  </si>
  <si>
    <t>Applicants for all Requirements are required to complete this section</t>
  </si>
  <si>
    <t>5.6.1</t>
  </si>
  <si>
    <t>5.6.2</t>
  </si>
  <si>
    <t>5.6.3</t>
  </si>
  <si>
    <t>D5</t>
  </si>
  <si>
    <t>All Requirments</t>
  </si>
  <si>
    <t>Req.</t>
  </si>
  <si>
    <t>5.5.1 (i)</t>
  </si>
  <si>
    <t>Has the Applicant Provided evidence of the process for managing potential non-conformities/ feedback and/ or nuisances related to the product and/ or service including any investigation and closure of any corrective/ preventative action/s identified by the Applicant or the Customer to prevent recurrence</t>
  </si>
  <si>
    <t>Has the Applicant provided details of the Applicants Tracking / Traceability procedure used for collecting, hauling, recording, processing, and recovery / disposal of product/s as applicable.</t>
  </si>
  <si>
    <t>5.5.2 (i)</t>
  </si>
  <si>
    <t>5.5.2 (ii)</t>
  </si>
  <si>
    <t>Provide a copy of your Quality Management System Manual which should include an index of procedures. 
Note: if there is not a Quality Management System in place, provide an index of relevant processes that Applicant has in place to manage Quality of Service.</t>
  </si>
  <si>
    <t>Has your organisation set a Net Zero target, which requires companies to achieve deep decarbonization of 90-95%?</t>
  </si>
  <si>
    <t>Does your company have project specific methodology for implementing low carbon management practices?</t>
  </si>
  <si>
    <t>Has your company taken to ensure optimisation of transport efficiencies and incorporation of electric vehicles?</t>
  </si>
  <si>
    <t>5.6.4</t>
  </si>
  <si>
    <t>5.6.5</t>
  </si>
  <si>
    <t>5.6.6</t>
  </si>
  <si>
    <t>5.6.7</t>
  </si>
  <si>
    <t>Does your organisation have policies to promote diversity and inclusion along with building a sustainable talent pool including training and capacity building within the workforce?</t>
  </si>
  <si>
    <t>Does your organisation have policies and programmes in place to support and track Fair Work practices for workers (including any agency or sub-contractor workers ?</t>
  </si>
  <si>
    <t>Has your organisation developed circular economy targets and measures for resource reuse and waste minimisation?</t>
  </si>
  <si>
    <t>Has your organisation committed to or implemented water conservation management and establish reduction goals?</t>
  </si>
  <si>
    <t xml:space="preserve">D2 </t>
  </si>
  <si>
    <t>D3</t>
  </si>
  <si>
    <t>Section D2 - Resources - Minimum Requirements</t>
  </si>
  <si>
    <t>Section 5.2 - Resources - Scored Section</t>
  </si>
  <si>
    <t xml:space="preserve">CV REFERENCE DATA SHEET 1 </t>
  </si>
  <si>
    <t>D4</t>
  </si>
  <si>
    <t>iii</t>
  </si>
  <si>
    <t>D5 - Quality Assurance - Minimum Requirements</t>
  </si>
  <si>
    <t>Has the applicant provided a copy of your organisations Quality Policy / Quality Statement.</t>
  </si>
  <si>
    <t>Yes/No 2</t>
  </si>
  <si>
    <t>No &amp; Information</t>
  </si>
  <si>
    <t>Partial &amp; Information</t>
  </si>
  <si>
    <t>A(ii)</t>
  </si>
  <si>
    <t>ADR</t>
  </si>
  <si>
    <t>Subtotal</t>
  </si>
  <si>
    <t>1,2,7,8</t>
  </si>
  <si>
    <t>Yes / Partial &amp; Information / No &amp; Information</t>
  </si>
  <si>
    <t xml:space="preserve">Section 5.6 - Sustainability - All Requirements </t>
  </si>
  <si>
    <t>25/021</t>
  </si>
  <si>
    <t>D6-Slavery Act Compliance</t>
  </si>
  <si>
    <t>D7-Employee Related Matters</t>
  </si>
  <si>
    <t>6-Exclusion Criteria</t>
  </si>
  <si>
    <t>7-Conflict of Interest</t>
  </si>
  <si>
    <t>8-Signature</t>
  </si>
  <si>
    <t>Minimum Requirements D4 Health and Safety</t>
  </si>
  <si>
    <r>
      <rPr>
        <b/>
        <sz val="11"/>
        <rFont val="Arial"/>
        <family val="2"/>
      </rPr>
      <t xml:space="preserve">Note:  </t>
    </r>
    <r>
      <rPr>
        <sz val="11"/>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Questions/Minimum Requirements are paraphrased in this excel document – the full details are set out in the QSQ word document.</t>
    </r>
  </si>
  <si>
    <t xml:space="preserve">Yes / No
Please Ref in Column "G"
Name of Supporting Document </t>
  </si>
  <si>
    <t xml:space="preserve">Yes / No/ N.A
Please Ref in Column "G"
Name of Supporting Document </t>
  </si>
  <si>
    <t>(i). Safety Statement, Health and Safety Policy or equivalent – All Requirements
The Applicant (including Joint Ventures) shall supply a copy of their Safety Statement as required under the Safety, Health and Welfare at Work Act 2005 or equivalent document/ manual (if registered outside of Ireland). As a minimum, this must include health and safety policy, management structure, responsibilities/resources, health and safety training requirements, accident and emergency procedures, and the relevant risk assessments to ensure the safety, health and welfare of their employees.</t>
  </si>
  <si>
    <t xml:space="preserve">Yes / No
Please Ref in Column "i"
Name of Supporting Document </t>
  </si>
  <si>
    <t xml:space="preserve">ii).Health and Safety Enforcement Actions – All Requirements 
(A) The Applicant shall provide, for itself and each member (joint venture / consortium) of the Applicant, details of the number of enforcement actions or prosecutions by the HSA, the HSE or local authorities (in the UK) or other equivalent safety regulator in the last 5 years (up to the date 7 calendar days before the latest date for submission of the response to this QS).  </t>
  </si>
  <si>
    <t xml:space="preserve">If you have answered yes to the above D4 (ii) please provide enforcement details. </t>
  </si>
  <si>
    <r>
      <rPr>
        <b/>
        <u/>
        <sz val="11"/>
        <rFont val="Arial"/>
        <family val="2"/>
      </rPr>
      <t>Req. 5 Applicants Only</t>
    </r>
    <r>
      <rPr>
        <sz val="11"/>
        <color theme="1"/>
        <rFont val="Arial"/>
        <family val="2"/>
      </rPr>
      <t xml:space="preserve">
Transport Regulations - For Requirement 5, the Applicant shall complete a declaration confirming compliance with the transport regulations for the proposed product under each variant where it has been identified as being regulated for transport in accordance with The European Communities (Carriage of Dangerous Goods by Road and Use of Transportable Pressure Equipment) Regulations 2011 to 2019 which enacts the provisions contained in the technical Annexes to the "European Agreement Concerning the International Carriage of Dangerous Goods by Road" (ADR).
</t>
    </r>
  </si>
  <si>
    <t xml:space="preserve">D4 (iv) Health and Safety - Requirement No:6  Only </t>
  </si>
  <si>
    <t xml:space="preserve">Yes / No
Please Ref in Column "h"
Name of Supporting Document </t>
  </si>
  <si>
    <t>Requirements 
1,2,7 &amp; 8</t>
  </si>
  <si>
    <t>Section 5.5 - Quality Assurance</t>
  </si>
  <si>
    <t>Health &amp; Safety Minimum Requirements 
D4 (a) Health and Safety Minimum Requirements
The Minimum Requirements are:
(1) that the response to D4 (i) complies with all applicable law; and
(2) that an accurate response is provided by the Applicant in respect of D4(ii),(iii),&amp;(iv).</t>
  </si>
  <si>
    <t xml:space="preserve">20 
Marks </t>
  </si>
  <si>
    <t xml:space="preserve">30 
Marks </t>
  </si>
  <si>
    <t xml:space="preserve">40 
Marks </t>
  </si>
  <si>
    <t xml:space="preserve">10 
Marks </t>
  </si>
  <si>
    <t xml:space="preserve">100
Marks </t>
  </si>
  <si>
    <t xml:space="preserve">50
Marks </t>
  </si>
  <si>
    <t xml:space="preserve">20
Marks </t>
  </si>
  <si>
    <t xml:space="preserve">30
Marks </t>
  </si>
  <si>
    <t>20 
Marks</t>
  </si>
  <si>
    <r>
      <rPr>
        <b/>
        <sz val="10"/>
        <rFont val="Arial"/>
        <family val="2"/>
      </rPr>
      <t>Only</t>
    </r>
    <r>
      <rPr>
        <sz val="10"/>
        <rFont val="Arial"/>
        <family val="2"/>
      </rPr>
      <t xml:space="preserve"> Applicants for </t>
    </r>
    <r>
      <rPr>
        <b/>
        <u/>
        <sz val="10"/>
        <rFont val="Arial"/>
        <family val="2"/>
      </rPr>
      <t>Requirement 5</t>
    </r>
    <r>
      <rPr>
        <sz val="10"/>
        <rFont val="Arial"/>
        <family val="2"/>
      </rPr>
      <t xml:space="preserve"> are required to complete this section.</t>
    </r>
  </si>
  <si>
    <r>
      <rPr>
        <b/>
        <sz val="10"/>
        <rFont val="Arial"/>
        <family val="2"/>
      </rPr>
      <t>Only</t>
    </r>
    <r>
      <rPr>
        <sz val="10"/>
        <rFont val="Arial"/>
        <family val="2"/>
      </rPr>
      <t xml:space="preserve"> Applicants for</t>
    </r>
    <r>
      <rPr>
        <b/>
        <sz val="10"/>
        <rFont val="Arial"/>
        <family val="2"/>
      </rPr>
      <t xml:space="preserve"> </t>
    </r>
    <r>
      <rPr>
        <b/>
        <u/>
        <sz val="10"/>
        <rFont val="Arial"/>
        <family val="2"/>
      </rPr>
      <t>Requirement 6</t>
    </r>
    <r>
      <rPr>
        <sz val="10"/>
        <rFont val="Arial"/>
        <family val="2"/>
      </rPr>
      <t xml:space="preserve"> are required to complete this section: Health and Safety Duty Holder (PSDP, PSCS, Contractor, Designer).</t>
    </r>
  </si>
  <si>
    <t>5.6 Sustainability</t>
  </si>
  <si>
    <r>
      <t>Relevant qualifications &amp; No. years relevant experience </t>
    </r>
    <r>
      <rPr>
        <b/>
        <sz val="12"/>
        <color rgb="FF000000"/>
        <rFont val="Calibri"/>
        <family val="2"/>
        <scheme val="minor"/>
      </rPr>
      <t>10 Marks</t>
    </r>
  </si>
  <si>
    <r>
      <t>Experience on projects of similar nature and complexity including, main duties and responsibilities of Employee in respect of reference projects</t>
    </r>
    <r>
      <rPr>
        <b/>
        <sz val="12"/>
        <color rgb="FF000000"/>
        <rFont val="Calibri"/>
        <family val="2"/>
        <scheme val="minor"/>
      </rPr>
      <t> 40 Marks</t>
    </r>
  </si>
  <si>
    <r>
      <t xml:space="preserve">Project Overview 
</t>
    </r>
    <r>
      <rPr>
        <b/>
        <sz val="10"/>
        <color theme="1"/>
        <rFont val="Arial"/>
        <family val="2"/>
      </rPr>
      <t>150 Marks</t>
    </r>
  </si>
  <si>
    <r>
      <t xml:space="preserve">Total value per year for the services supplied.
</t>
    </r>
    <r>
      <rPr>
        <b/>
        <sz val="10"/>
        <color theme="1"/>
        <rFont val="Arial"/>
        <family val="2"/>
      </rPr>
      <t>20 Marks</t>
    </r>
  </si>
  <si>
    <r>
      <t xml:space="preserve">Details of Sludge Type and Quantity Managed per Annum
</t>
    </r>
    <r>
      <rPr>
        <b/>
        <sz val="10"/>
        <color theme="1"/>
        <rFont val="Arial"/>
        <family val="2"/>
      </rPr>
      <t xml:space="preserve">30 Marks </t>
    </r>
  </si>
  <si>
    <r>
      <t xml:space="preserve">Details of Waste Type (Screenings &amp; Grit, commercial and recycling waste) and Quantities managed per Annum
</t>
    </r>
    <r>
      <rPr>
        <b/>
        <sz val="10"/>
        <color rgb="FF000000"/>
        <rFont val="Arial"/>
        <family val="2"/>
      </rPr>
      <t xml:space="preserve">30 Marks </t>
    </r>
  </si>
  <si>
    <r>
      <t xml:space="preserve">Total value per year for the services supplied.
</t>
    </r>
    <r>
      <rPr>
        <b/>
        <sz val="10"/>
        <color theme="1"/>
        <rFont val="Arial"/>
        <family val="2"/>
      </rPr>
      <t>20 Marks</t>
    </r>
    <r>
      <rPr>
        <sz val="10"/>
        <color theme="1"/>
        <rFont val="Arial"/>
        <family val="2"/>
      </rPr>
      <t xml:space="preserve"> </t>
    </r>
  </si>
  <si>
    <r>
      <t xml:space="preserve">Project Overview
</t>
    </r>
    <r>
      <rPr>
        <b/>
        <sz val="10"/>
        <color theme="1"/>
        <rFont val="Arial"/>
        <family val="2"/>
      </rPr>
      <t>150 Marks</t>
    </r>
  </si>
  <si>
    <t xml:space="preserve">D2 Minimum Requirement &amp; 5.2 Resources </t>
  </si>
  <si>
    <r>
      <t xml:space="preserve">Details of Hazardous Waste Type and Final Destination
</t>
    </r>
    <r>
      <rPr>
        <b/>
        <sz val="10"/>
        <color theme="1"/>
        <rFont val="Arial"/>
        <family val="2"/>
      </rPr>
      <t xml:space="preserve">30 Marks </t>
    </r>
  </si>
  <si>
    <t xml:space="preserve">Details of Local Authority or Other 
</t>
  </si>
  <si>
    <r>
      <t xml:space="preserve">Total value per year for the services supplied.
</t>
    </r>
    <r>
      <rPr>
        <b/>
        <sz val="10"/>
        <color theme="1"/>
        <rFont val="Arial"/>
        <family val="2"/>
      </rPr>
      <t xml:space="preserve">20 Marks </t>
    </r>
  </si>
  <si>
    <r>
      <t xml:space="preserve">Details of Sludge Type, Quantity and Equipment Used
</t>
    </r>
    <r>
      <rPr>
        <b/>
        <sz val="10"/>
        <color theme="1"/>
        <rFont val="Arial"/>
        <family val="2"/>
      </rPr>
      <t xml:space="preserve">30 Marks </t>
    </r>
  </si>
  <si>
    <r>
      <t xml:space="preserve">Details of Sludge Treatment Provided (Anaerobic Digestion, Composting, etc.) and final destination of Biosolids
</t>
    </r>
    <r>
      <rPr>
        <b/>
        <sz val="10"/>
        <color theme="1"/>
        <rFont val="Arial"/>
        <family val="2"/>
      </rPr>
      <t xml:space="preserve">30 Marks </t>
    </r>
    <r>
      <rPr>
        <sz val="10"/>
        <color theme="1"/>
        <rFont val="Arial"/>
        <family val="2"/>
      </rPr>
      <t xml:space="preserve">
 </t>
    </r>
  </si>
  <si>
    <r>
      <t xml:space="preserve">Project Overview
</t>
    </r>
    <r>
      <rPr>
        <b/>
        <sz val="10"/>
        <color theme="1"/>
        <rFont val="Arial"/>
        <family val="2"/>
      </rPr>
      <t xml:space="preserve">150 Marks </t>
    </r>
  </si>
  <si>
    <r>
      <t xml:space="preserve">Details of sludge use / treatment / final destination
</t>
    </r>
    <r>
      <rPr>
        <b/>
        <sz val="10"/>
        <color theme="1"/>
        <rFont val="Arial"/>
        <family val="2"/>
      </rPr>
      <t xml:space="preserve">30 Marks </t>
    </r>
    <r>
      <rPr>
        <sz val="10"/>
        <color theme="1"/>
        <rFont val="Arial"/>
        <family val="2"/>
      </rPr>
      <t xml:space="preserve">
 </t>
    </r>
  </si>
  <si>
    <t>D3 Min Requirements &amp; 5.3 Experience</t>
  </si>
  <si>
    <r>
      <t xml:space="preserve">Minimum Requirements Section D1 </t>
    </r>
    <r>
      <rPr>
        <b/>
        <sz val="18"/>
        <color theme="0"/>
        <rFont val="Arial"/>
        <family val="2"/>
      </rPr>
      <t xml:space="preserve"> - Turnover</t>
    </r>
  </si>
  <si>
    <t>Section 4.3 - Resources of Other Entities</t>
  </si>
  <si>
    <t>Section 4.2 - Joint Venture Application</t>
  </si>
  <si>
    <t>Section 4.1 - Applicant/Principal Applicant Details</t>
  </si>
  <si>
    <t xml:space="preserve">4. Requirement Application </t>
  </si>
  <si>
    <t xml:space="preserve"> D5 Min Requirements &amp; 5.5 Quality Assurance</t>
  </si>
  <si>
    <t>Appendix D6 - Slavery Act Compliance  Minimum requirements</t>
  </si>
  <si>
    <t>Section D5 - Employee Related Matters Minimum requirements</t>
  </si>
  <si>
    <t>Appendix F(iii)  - Health &amp; Safety Scored Checklist</t>
  </si>
  <si>
    <t>Appendix H(i) - Sustainability</t>
  </si>
  <si>
    <t>Section 6 - Exclusion Criteria</t>
  </si>
  <si>
    <t>Section 7 - Conflicts of Interest</t>
  </si>
  <si>
    <t>Section 8 - Signature</t>
  </si>
  <si>
    <t xml:space="preserve">Have you provided copies of your organisations financial statements demonstrating sufficient turnover as outlined in section D1 in the Particulars of the QSQ Doument? </t>
  </si>
  <si>
    <r>
      <rPr>
        <b/>
        <u/>
        <sz val="10"/>
        <rFont val="Arial"/>
        <family val="2"/>
      </rPr>
      <t>Yes / No</t>
    </r>
    <r>
      <rPr>
        <u/>
        <sz val="10"/>
        <rFont val="Arial"/>
        <family val="2"/>
      </rPr>
      <t xml:space="preserve">
</t>
    </r>
    <r>
      <rPr>
        <sz val="10"/>
        <rFont val="Arial"/>
        <family val="2"/>
      </rPr>
      <t xml:space="preserve">
Please Ref in Column "G"
Name of Supporting Document </t>
    </r>
  </si>
  <si>
    <r>
      <rPr>
        <b/>
        <u/>
        <sz val="12"/>
        <color theme="1"/>
        <rFont val="Calibri"/>
        <family val="2"/>
        <scheme val="minor"/>
      </rPr>
      <t xml:space="preserve">Yes / No
</t>
    </r>
    <r>
      <rPr>
        <b/>
        <sz val="12"/>
        <color theme="1"/>
        <rFont val="Calibri"/>
        <family val="2"/>
        <scheme val="minor"/>
      </rPr>
      <t xml:space="preserve">
</t>
    </r>
    <r>
      <rPr>
        <sz val="12"/>
        <color theme="1"/>
        <rFont val="Calibri"/>
        <family val="2"/>
        <scheme val="minor"/>
      </rPr>
      <t xml:space="preserve">Please Ref in Column "G"
Name of Supporting Document </t>
    </r>
  </si>
  <si>
    <t>Supporting Doc. Ref.</t>
  </si>
  <si>
    <t xml:space="preserve">Section 5.3 - Experience </t>
  </si>
  <si>
    <r>
      <rPr>
        <b/>
        <u/>
        <sz val="12"/>
        <color theme="1"/>
        <rFont val="Calibri"/>
        <family val="2"/>
        <scheme val="minor"/>
      </rPr>
      <t>Yes / No</t>
    </r>
    <r>
      <rPr>
        <b/>
        <sz val="12"/>
        <color theme="1"/>
        <rFont val="Calibri"/>
        <family val="2"/>
        <scheme val="minor"/>
      </rPr>
      <t xml:space="preserve">
</t>
    </r>
    <r>
      <rPr>
        <sz val="12"/>
        <color theme="1"/>
        <rFont val="Calibri"/>
        <family val="2"/>
        <scheme val="minor"/>
      </rPr>
      <t xml:space="preserve">
Please Ref in Column "G"
Name of Supporting Document </t>
    </r>
  </si>
  <si>
    <r>
      <rPr>
        <b/>
        <u/>
        <sz val="12"/>
        <color theme="1"/>
        <rFont val="Calibri"/>
        <family val="2"/>
        <scheme val="minor"/>
      </rPr>
      <t xml:space="preserve">Yes / No
</t>
    </r>
    <r>
      <rPr>
        <sz val="12"/>
        <color theme="1"/>
        <rFont val="Calibri"/>
        <family val="2"/>
        <scheme val="minor"/>
      </rPr>
      <t xml:space="preserve">
Please Ref in Column "I"
Name of Supporting Document </t>
    </r>
  </si>
  <si>
    <r>
      <t>Minimum Requirements D4 Health and Safety (Requirement No: 6 Provision of Sludge De-watering Equipment</t>
    </r>
    <r>
      <rPr>
        <sz val="18"/>
        <color rgb="FFFFFF00"/>
        <rFont val="Arial"/>
        <family val="2"/>
      </rPr>
      <t xml:space="preserve"> </t>
    </r>
    <r>
      <rPr>
        <b/>
        <sz val="18"/>
        <color rgb="FFFFFF00"/>
        <rFont val="Arial"/>
        <family val="2"/>
      </rPr>
      <t>Only)</t>
    </r>
  </si>
  <si>
    <t xml:space="preserve">4. Requirements Application </t>
  </si>
  <si>
    <t>4.1 Applicants Details</t>
  </si>
  <si>
    <t>4.2 J.V. Application</t>
  </si>
  <si>
    <t>4.3 Resources Other Entities</t>
  </si>
  <si>
    <t>MR. D1 Turnover</t>
  </si>
  <si>
    <t>MR. D2 &amp; 5.2 Resources</t>
  </si>
  <si>
    <t>MR. D3 &amp; 5.3 Experience</t>
  </si>
  <si>
    <t>MR. D4 H&amp;S Min. Requirements</t>
  </si>
  <si>
    <t>MR. D4 H&amp;S Min. Requirements No 6</t>
  </si>
  <si>
    <t>MR. D5 &amp; 5.5 Quality</t>
  </si>
  <si>
    <t>5.4 Health &amp; Safety</t>
  </si>
  <si>
    <t>Instructions for completing QSQ Excel Document</t>
  </si>
  <si>
    <t>Information
Based on the Requirements applied for, the Applicant should demonstrate a turnover of:</t>
  </si>
  <si>
    <t xml:space="preserve">Requirement No:6 Sludge Dewatering Equipment Applicants Only
Has the applicant provided evidence of 3 no. reference projects where the applicant was appointed Contractor, designer,  PSDP, PSCS 
</t>
  </si>
  <si>
    <t>Has the Applicant provided details of one project per Requirements in the last three years that is similar in nature, scale and complexity to the scope of Qualification System as outlined within Item A4 of the Particulars.</t>
  </si>
  <si>
    <t>Requirements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</si>
</sst>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quot;€&quot;#,##0.00"/>
    <numFmt numFmtId="165" formatCode="0.0"/>
    <numFmt numFmtId="166" formatCode="&quot;€&quot;#,##0"/>
  </numFmts>
  <fonts count="64" x14ac:knownFonts="1">
    <font>
      <sz val="11"/>
      <color theme="1"/>
      <name val="Calibri"/>
      <family val="2"/>
      <scheme val="minor"/>
    </font>
    <font>
      <sz val="11"/>
      <color rgb="FF000000"/>
      <name val="Calibri"/>
      <family val="2"/>
      <scheme val="minor"/>
    </font>
    <font>
      <b/>
      <sz val="11"/>
      <color theme="1"/>
      <name val="Calibri"/>
      <family val="2"/>
      <scheme val="minor"/>
    </font>
    <font>
      <sz val="11"/>
      <name val="Calibri"/>
      <family val="2"/>
      <scheme val="minor"/>
    </font>
    <font>
      <u/>
      <sz val="11"/>
      <color theme="10"/>
      <name val="Calibri"/>
      <family val="2"/>
      <scheme val="minor"/>
    </font>
    <font>
      <sz val="11"/>
      <color rgb="FF333333"/>
      <name val="Arial"/>
      <family val="2"/>
    </font>
    <font>
      <b/>
      <sz val="18"/>
      <color theme="1"/>
      <name val="Calibri"/>
      <family val="2"/>
      <scheme val="minor"/>
    </font>
    <font>
      <sz val="8"/>
      <name val="Calibri"/>
      <family val="2"/>
      <scheme val="minor"/>
    </font>
    <font>
      <b/>
      <sz val="11"/>
      <name val="Calibri"/>
      <family val="2"/>
      <scheme val="minor"/>
    </font>
    <font>
      <sz val="11"/>
      <color theme="1"/>
      <name val="Calibri"/>
      <family val="2"/>
      <scheme val="minor"/>
    </font>
    <font>
      <sz val="11"/>
      <color theme="1"/>
      <name val="Calibri"/>
      <family val="2"/>
    </font>
    <font>
      <sz val="10"/>
      <name val="Arial"/>
      <family val="2"/>
    </font>
    <font>
      <b/>
      <sz val="10"/>
      <name val="Arial"/>
      <family val="2"/>
    </font>
    <font>
      <b/>
      <sz val="10"/>
      <color theme="0"/>
      <name val="Arial"/>
      <family val="2"/>
    </font>
    <font>
      <b/>
      <sz val="14"/>
      <name val="Calibri"/>
      <family val="2"/>
    </font>
    <font>
      <b/>
      <sz val="11"/>
      <name val="Calibri"/>
      <family val="2"/>
    </font>
    <font>
      <sz val="10"/>
      <color theme="1"/>
      <name val="Arial"/>
      <family val="2"/>
    </font>
    <font>
      <b/>
      <sz val="10"/>
      <color theme="1"/>
      <name val="Arial"/>
      <family val="2"/>
    </font>
    <font>
      <b/>
      <sz val="10"/>
      <color rgb="FFFF0000"/>
      <name val="Arial"/>
      <family val="2"/>
    </font>
    <font>
      <b/>
      <sz val="14"/>
      <name val="Calibri"/>
      <family val="2"/>
      <scheme val="minor"/>
    </font>
    <font>
      <sz val="10"/>
      <color rgb="FFFF0000"/>
      <name val="Arial"/>
      <family val="2"/>
    </font>
    <font>
      <b/>
      <u/>
      <sz val="10"/>
      <color theme="1"/>
      <name val="Arial"/>
      <family val="2"/>
    </font>
    <font>
      <b/>
      <sz val="18"/>
      <color theme="0"/>
      <name val="Arial"/>
      <family val="2"/>
    </font>
    <font>
      <sz val="18"/>
      <color theme="0"/>
      <name val="Calibri"/>
      <family val="2"/>
      <scheme val="minor"/>
    </font>
    <font>
      <sz val="10"/>
      <color rgb="FF000000"/>
      <name val="Arial"/>
      <family val="2"/>
    </font>
    <font>
      <sz val="12"/>
      <color rgb="FF000000"/>
      <name val="Arial"/>
      <family val="2"/>
    </font>
    <font>
      <b/>
      <sz val="18"/>
      <color rgb="FFFFFF00"/>
      <name val="Arial"/>
      <family val="2"/>
    </font>
    <font>
      <sz val="18"/>
      <name val="Calibri"/>
      <family val="2"/>
      <scheme val="minor"/>
    </font>
    <font>
      <b/>
      <u/>
      <sz val="10"/>
      <name val="Arial"/>
      <family val="2"/>
    </font>
    <font>
      <sz val="16"/>
      <color theme="1"/>
      <name val="Calibri"/>
      <family val="2"/>
      <scheme val="minor"/>
    </font>
    <font>
      <b/>
      <sz val="10"/>
      <color rgb="FF000000"/>
      <name val="Arial"/>
      <family val="2"/>
    </font>
    <font>
      <sz val="10"/>
      <name val="Calibri"/>
      <family val="2"/>
    </font>
    <font>
      <b/>
      <u/>
      <sz val="10"/>
      <color rgb="FF000000"/>
      <name val="Arial"/>
      <family val="2"/>
    </font>
    <font>
      <u/>
      <sz val="10"/>
      <name val="Arial"/>
      <family val="2"/>
    </font>
    <font>
      <b/>
      <u/>
      <sz val="14"/>
      <color rgb="FFC00000"/>
      <name val="Arial"/>
      <family val="2"/>
    </font>
    <font>
      <b/>
      <sz val="16"/>
      <name val="Arial"/>
      <family val="2"/>
    </font>
    <font>
      <sz val="12"/>
      <color theme="1"/>
      <name val="Calibri"/>
      <family val="2"/>
      <scheme val="minor"/>
    </font>
    <font>
      <sz val="14"/>
      <color theme="1"/>
      <name val="Arial"/>
      <family val="2"/>
    </font>
    <font>
      <sz val="12"/>
      <color theme="0"/>
      <name val="Calibri"/>
      <family val="2"/>
      <scheme val="minor"/>
    </font>
    <font>
      <b/>
      <sz val="12"/>
      <color rgb="FF000000"/>
      <name val="Calibri"/>
      <family val="2"/>
      <scheme val="minor"/>
    </font>
    <font>
      <sz val="12"/>
      <color rgb="FF000000"/>
      <name val="Calibri"/>
      <family val="2"/>
      <scheme val="minor"/>
    </font>
    <font>
      <sz val="14"/>
      <color indexed="8"/>
      <name val="Arial"/>
      <family val="2"/>
    </font>
    <font>
      <b/>
      <sz val="14"/>
      <color theme="1"/>
      <name val="Arial"/>
      <family val="2"/>
    </font>
    <font>
      <b/>
      <sz val="14"/>
      <color indexed="8"/>
      <name val="Arial"/>
      <family val="2"/>
    </font>
    <font>
      <sz val="12"/>
      <name val="Calibri"/>
      <family val="2"/>
      <scheme val="minor"/>
    </font>
    <font>
      <b/>
      <u/>
      <sz val="12"/>
      <color theme="1"/>
      <name val="Arial"/>
      <family val="2"/>
    </font>
    <font>
      <sz val="12"/>
      <color theme="1"/>
      <name val="Arial"/>
      <family val="2"/>
    </font>
    <font>
      <sz val="12"/>
      <name val="Arial"/>
      <family val="2"/>
    </font>
    <font>
      <b/>
      <sz val="16"/>
      <color theme="0"/>
      <name val="Arial"/>
      <family val="2"/>
    </font>
    <font>
      <b/>
      <sz val="12"/>
      <color theme="1"/>
      <name val="Arial"/>
      <family val="2"/>
    </font>
    <font>
      <sz val="12"/>
      <color indexed="8"/>
      <name val="Arial"/>
      <family val="2"/>
    </font>
    <font>
      <b/>
      <u/>
      <sz val="11"/>
      <color theme="1"/>
      <name val="Arial"/>
      <family val="2"/>
    </font>
    <font>
      <b/>
      <sz val="11"/>
      <color theme="1"/>
      <name val="Arial"/>
      <family val="2"/>
    </font>
    <font>
      <b/>
      <sz val="12"/>
      <name val="Arial"/>
      <family val="2"/>
    </font>
    <font>
      <b/>
      <sz val="16"/>
      <name val="Calibri"/>
      <family val="2"/>
      <scheme val="minor"/>
    </font>
    <font>
      <b/>
      <sz val="14"/>
      <color rgb="FF000000"/>
      <name val="Arial"/>
      <family val="2"/>
    </font>
    <font>
      <sz val="11"/>
      <name val="Arial"/>
      <family val="2"/>
    </font>
    <font>
      <b/>
      <sz val="11"/>
      <name val="Arial"/>
      <family val="2"/>
    </font>
    <font>
      <sz val="11"/>
      <color theme="1"/>
      <name val="Arial"/>
      <family val="2"/>
    </font>
    <font>
      <b/>
      <u/>
      <sz val="11"/>
      <name val="Arial"/>
      <family val="2"/>
    </font>
    <font>
      <b/>
      <sz val="11"/>
      <color theme="0"/>
      <name val="Arial"/>
      <family val="2"/>
    </font>
    <font>
      <b/>
      <sz val="12"/>
      <color theme="1"/>
      <name val="Calibri"/>
      <family val="2"/>
      <scheme val="minor"/>
    </font>
    <font>
      <sz val="18"/>
      <color rgb="FFFFFF00"/>
      <name val="Arial"/>
      <family val="2"/>
    </font>
    <font>
      <b/>
      <u/>
      <sz val="12"/>
      <color theme="1"/>
      <name val="Calibri"/>
      <family val="2"/>
      <scheme val="minor"/>
    </font>
  </fonts>
  <fills count="2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lightDown"/>
    </fill>
    <fill>
      <patternFill patternType="solid">
        <fgColor rgb="FFFFFF00"/>
        <bgColor indexed="64"/>
      </patternFill>
    </fill>
    <fill>
      <patternFill patternType="solid">
        <fgColor rgb="FFF9F9F9"/>
        <bgColor indexed="64"/>
      </patternFill>
    </fill>
    <fill>
      <patternFill patternType="solid">
        <fgColor theme="0" tint="-0.34998626667073579"/>
        <bgColor indexed="64"/>
      </patternFill>
    </fill>
    <fill>
      <patternFill patternType="solid">
        <fgColor theme="3" tint="0.39997558519241921"/>
        <bgColor indexed="64"/>
      </patternFill>
    </fill>
    <fill>
      <patternFill patternType="solid">
        <fgColor rgb="FFFF0000"/>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theme="2"/>
        <bgColor indexed="64"/>
      </patternFill>
    </fill>
    <fill>
      <patternFill patternType="solid">
        <fgColor rgb="FFBFBFBF"/>
        <bgColor indexed="64"/>
      </patternFill>
    </fill>
    <fill>
      <patternFill patternType="solid">
        <fgColor rgb="FF00B0F0"/>
        <bgColor indexed="64"/>
      </patternFill>
    </fill>
    <fill>
      <patternFill patternType="solid">
        <fgColor theme="0"/>
        <bgColor auto="1"/>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39997558519241921"/>
        <bgColor indexed="64"/>
      </patternFill>
    </fill>
    <fill>
      <patternFill patternType="solid">
        <fgColor rgb="FF92D050"/>
        <bgColor indexed="64"/>
      </patternFill>
    </fill>
    <fill>
      <patternFill patternType="solid">
        <fgColor theme="5" tint="0.59999389629810485"/>
        <bgColor indexed="64"/>
      </patternFill>
    </fill>
    <fill>
      <patternFill patternType="solid">
        <fgColor rgb="FF00B050"/>
        <bgColor indexed="64"/>
      </patternFill>
    </fill>
    <fill>
      <patternFill patternType="solid">
        <fgColor rgb="FFFFC000"/>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ck">
        <color rgb="FFDDDDDD"/>
      </left>
      <right style="thin">
        <color rgb="FF000000"/>
      </right>
      <top style="thick">
        <color rgb="FFDDDDDD"/>
      </top>
      <bottom style="thin">
        <color rgb="FF000000"/>
      </bottom>
      <diagonal/>
    </border>
    <border>
      <left style="thin">
        <color rgb="FF000000"/>
      </left>
      <right style="thick">
        <color rgb="FFDDDDDD"/>
      </right>
      <top style="thick">
        <color rgb="FFDDDDDD"/>
      </top>
      <bottom style="thin">
        <color rgb="FF000000"/>
      </bottom>
      <diagonal/>
    </border>
    <border>
      <left style="thick">
        <color rgb="FFDDDDDD"/>
      </left>
      <right style="thin">
        <color rgb="FF000000"/>
      </right>
      <top style="medium">
        <color rgb="FFDDDDDD"/>
      </top>
      <bottom style="thin">
        <color rgb="FF000000"/>
      </bottom>
      <diagonal/>
    </border>
    <border>
      <left style="thin">
        <color rgb="FF000000"/>
      </left>
      <right style="thick">
        <color rgb="FFDDDDDD"/>
      </right>
      <top style="medium">
        <color rgb="FFDDDDDD"/>
      </top>
      <bottom style="thin">
        <color rgb="FF000000"/>
      </bottom>
      <diagonal/>
    </border>
    <border>
      <left style="thick">
        <color rgb="FFDDDDDD"/>
      </left>
      <right style="thin">
        <color rgb="FF000000"/>
      </right>
      <top style="medium">
        <color rgb="FFDDDDDD"/>
      </top>
      <bottom style="thick">
        <color rgb="FFDDDDDD"/>
      </bottom>
      <diagonal/>
    </border>
    <border>
      <left style="thin">
        <color rgb="FF000000"/>
      </left>
      <right style="thick">
        <color rgb="FFDDDDDD"/>
      </right>
      <top style="medium">
        <color rgb="FFDDDDDD"/>
      </top>
      <bottom style="thick">
        <color rgb="FFDDDDDD"/>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s>
  <cellStyleXfs count="16">
    <xf numFmtId="0" fontId="0" fillId="0" borderId="0"/>
    <xf numFmtId="0" fontId="4" fillId="0" borderId="0" applyNumberFormat="0" applyFill="0" applyBorder="0" applyAlignment="0" applyProtection="0"/>
    <xf numFmtId="44" fontId="9"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4" fillId="0" borderId="1">
      <alignment horizontal="center" vertical="top" wrapText="1"/>
    </xf>
    <xf numFmtId="0" fontId="15" fillId="0" borderId="1">
      <alignment vertical="top" wrapText="1"/>
    </xf>
    <xf numFmtId="0" fontId="10" fillId="0" borderId="1">
      <alignment horizontal="left" vertical="top" wrapText="1"/>
    </xf>
    <xf numFmtId="0" fontId="10" fillId="0" borderId="0"/>
    <xf numFmtId="0" fontId="9" fillId="0" borderId="0"/>
    <xf numFmtId="0" fontId="19" fillId="0" borderId="1">
      <alignment horizontal="center" vertical="top" wrapText="1"/>
    </xf>
    <xf numFmtId="0" fontId="8" fillId="0" borderId="1">
      <alignment vertical="top" wrapText="1"/>
    </xf>
    <xf numFmtId="0" fontId="9" fillId="0" borderId="1">
      <alignment horizontal="left" vertical="top" wrapText="1"/>
    </xf>
    <xf numFmtId="44" fontId="9" fillId="0" borderId="0" applyFont="0" applyFill="0" applyBorder="0" applyAlignment="0" applyProtection="0"/>
    <xf numFmtId="43" fontId="10" fillId="0" borderId="0" applyFont="0" applyFill="0" applyBorder="0" applyAlignment="0" applyProtection="0"/>
  </cellStyleXfs>
  <cellXfs count="606">
    <xf numFmtId="0" fontId="0" fillId="0" borderId="0" xfId="0"/>
    <xf numFmtId="0" fontId="0" fillId="0" borderId="0" xfId="0" applyAlignment="1">
      <alignment horizontal="left"/>
    </xf>
    <xf numFmtId="0" fontId="0" fillId="0" borderId="6" xfId="0" applyBorder="1" applyAlignment="1">
      <alignment vertical="center"/>
    </xf>
    <xf numFmtId="0" fontId="0" fillId="0" borderId="0" xfId="0" applyAlignment="1">
      <alignment horizontal="center"/>
    </xf>
    <xf numFmtId="0" fontId="0" fillId="0" borderId="3" xfId="0" applyBorder="1" applyAlignment="1">
      <alignment vertical="center"/>
    </xf>
    <xf numFmtId="0" fontId="0" fillId="0" borderId="10" xfId="0" applyBorder="1"/>
    <xf numFmtId="0" fontId="0" fillId="0" borderId="15" xfId="0" applyBorder="1"/>
    <xf numFmtId="0" fontId="0" fillId="0" borderId="16" xfId="0" applyBorder="1"/>
    <xf numFmtId="0" fontId="2" fillId="3" borderId="8" xfId="0" applyFont="1" applyFill="1" applyBorder="1" applyAlignment="1">
      <alignment horizontal="center" vertical="top" wrapText="1"/>
    </xf>
    <xf numFmtId="0" fontId="2" fillId="3" borderId="9" xfId="0" applyFont="1" applyFill="1" applyBorder="1" applyAlignment="1">
      <alignment horizontal="center" vertical="top" wrapText="1"/>
    </xf>
    <xf numFmtId="0" fontId="0" fillId="0" borderId="3" xfId="0" applyBorder="1"/>
    <xf numFmtId="0" fontId="0" fillId="0" borderId="6" xfId="0" applyBorder="1"/>
    <xf numFmtId="0" fontId="3" fillId="3" borderId="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0" fillId="3" borderId="3" xfId="0" applyFill="1" applyBorder="1" applyAlignment="1">
      <alignment horizontal="left" vertical="center"/>
    </xf>
    <xf numFmtId="0" fontId="0" fillId="5" borderId="3" xfId="0" applyFill="1" applyBorder="1" applyAlignment="1">
      <alignment horizontal="center"/>
    </xf>
    <xf numFmtId="0" fontId="0" fillId="3" borderId="6" xfId="0" applyFill="1" applyBorder="1" applyAlignment="1">
      <alignment horizontal="left" vertical="center"/>
    </xf>
    <xf numFmtId="0" fontId="0" fillId="5" borderId="6" xfId="0" applyFill="1" applyBorder="1" applyAlignment="1">
      <alignment horizontal="center"/>
    </xf>
    <xf numFmtId="0" fontId="3" fillId="3" borderId="6" xfId="0" applyFont="1" applyFill="1" applyBorder="1" applyAlignment="1">
      <alignment horizontal="center" vertical="center" wrapText="1"/>
    </xf>
    <xf numFmtId="0" fontId="0" fillId="3" borderId="3" xfId="0" applyFill="1" applyBorder="1"/>
    <xf numFmtId="0" fontId="0" fillId="6" borderId="3" xfId="0" applyFill="1" applyBorder="1" applyAlignment="1">
      <alignment horizontal="center"/>
    </xf>
    <xf numFmtId="0" fontId="0" fillId="6" borderId="6" xfId="0" applyFill="1" applyBorder="1" applyAlignment="1">
      <alignment horizontal="center"/>
    </xf>
    <xf numFmtId="0" fontId="0" fillId="3" borderId="6" xfId="0" applyFill="1" applyBorder="1"/>
    <xf numFmtId="0" fontId="0" fillId="6" borderId="11" xfId="0" applyFill="1" applyBorder="1" applyAlignment="1">
      <alignment horizontal="left"/>
    </xf>
    <xf numFmtId="0" fontId="0" fillId="3" borderId="3" xfId="0" applyFill="1" applyBorder="1" applyAlignment="1">
      <alignment horizontal="center"/>
    </xf>
    <xf numFmtId="0" fontId="0" fillId="3" borderId="6" xfId="0" applyFill="1" applyBorder="1" applyAlignment="1">
      <alignment horizontal="center"/>
    </xf>
    <xf numFmtId="0" fontId="2" fillId="4"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7" xfId="0" applyFont="1" applyBorder="1" applyAlignment="1">
      <alignment horizontal="center" vertical="center" wrapText="1"/>
    </xf>
    <xf numFmtId="0" fontId="2" fillId="0" borderId="12" xfId="0" applyFont="1" applyBorder="1" applyAlignment="1">
      <alignment horizontal="center"/>
    </xf>
    <xf numFmtId="0" fontId="2" fillId="0" borderId="12" xfId="0" applyFont="1" applyBorder="1" applyAlignment="1">
      <alignment horizontal="center" wrapText="1"/>
    </xf>
    <xf numFmtId="0" fontId="0" fillId="0" borderId="0" xfId="0" applyAlignment="1">
      <alignment horizontal="center"/>
    </xf>
    <xf numFmtId="0" fontId="5" fillId="7" borderId="19" xfId="0" applyFont="1" applyFill="1" applyBorder="1" applyAlignment="1">
      <alignment horizontal="left" vertical="top" wrapText="1"/>
    </xf>
    <xf numFmtId="0" fontId="5" fillId="7" borderId="20" xfId="0" applyFont="1" applyFill="1" applyBorder="1" applyAlignment="1">
      <alignment horizontal="left" vertical="top" wrapText="1"/>
    </xf>
    <xf numFmtId="0" fontId="5" fillId="2" borderId="21" xfId="0" applyFont="1" applyFill="1" applyBorder="1" applyAlignment="1">
      <alignment horizontal="left" vertical="top" wrapText="1"/>
    </xf>
    <xf numFmtId="0" fontId="5" fillId="2" borderId="22" xfId="0" applyFont="1" applyFill="1" applyBorder="1" applyAlignment="1">
      <alignment horizontal="left" vertical="top" wrapText="1"/>
    </xf>
    <xf numFmtId="0" fontId="5" fillId="7" borderId="21" xfId="0" applyFont="1" applyFill="1" applyBorder="1" applyAlignment="1">
      <alignment horizontal="left" vertical="top" wrapText="1"/>
    </xf>
    <xf numFmtId="0" fontId="5" fillId="7" borderId="22" xfId="0" applyFont="1" applyFill="1" applyBorder="1" applyAlignment="1">
      <alignment horizontal="left" vertical="top" wrapText="1"/>
    </xf>
    <xf numFmtId="0" fontId="5" fillId="7" borderId="23" xfId="0" applyFont="1" applyFill="1" applyBorder="1" applyAlignment="1">
      <alignment horizontal="left" vertical="top" wrapText="1"/>
    </xf>
    <xf numFmtId="0" fontId="5" fillId="7" borderId="24" xfId="0" applyFont="1" applyFill="1" applyBorder="1" applyAlignment="1">
      <alignment horizontal="left" vertical="top" wrapText="1"/>
    </xf>
    <xf numFmtId="0" fontId="0" fillId="0" borderId="0" xfId="0" applyBorder="1" applyAlignment="1">
      <alignment horizontal="center"/>
    </xf>
    <xf numFmtId="0" fontId="0" fillId="0" borderId="1" xfId="0" applyBorder="1" applyAlignment="1">
      <alignment horizontal="center"/>
    </xf>
    <xf numFmtId="0" fontId="0" fillId="0" borderId="1" xfId="0" applyFill="1" applyBorder="1" applyAlignment="1">
      <alignment horizontal="center"/>
    </xf>
    <xf numFmtId="0" fontId="0" fillId="0" borderId="17" xfId="0" applyBorder="1" applyAlignment="1">
      <alignment horizontal="center"/>
    </xf>
    <xf numFmtId="0" fontId="0" fillId="4" borderId="1" xfId="0" applyFill="1" applyBorder="1" applyAlignment="1">
      <alignment horizontal="center"/>
    </xf>
    <xf numFmtId="0" fontId="0" fillId="4" borderId="26" xfId="0" applyFill="1" applyBorder="1" applyAlignment="1">
      <alignment horizontal="center"/>
    </xf>
    <xf numFmtId="0" fontId="0" fillId="4" borderId="31" xfId="0" applyFill="1" applyBorder="1" applyAlignment="1">
      <alignment horizontal="center"/>
    </xf>
    <xf numFmtId="0" fontId="0" fillId="4" borderId="18" xfId="0" applyFill="1" applyBorder="1" applyAlignment="1">
      <alignment horizontal="center"/>
    </xf>
    <xf numFmtId="0" fontId="0" fillId="0" borderId="0" xfId="0" applyAlignment="1">
      <alignment wrapText="1"/>
    </xf>
    <xf numFmtId="0" fontId="0" fillId="3" borderId="0" xfId="0" applyFill="1" applyAlignment="1">
      <alignment wrapText="1"/>
    </xf>
    <xf numFmtId="0" fontId="0" fillId="3" borderId="0" xfId="0" applyFill="1" applyAlignment="1">
      <alignment horizontal="center" vertical="center" wrapText="1"/>
    </xf>
    <xf numFmtId="0" fontId="0" fillId="3" borderId="0" xfId="0" applyFill="1" applyAlignment="1">
      <alignment horizontal="left" vertical="top" wrapText="1"/>
    </xf>
    <xf numFmtId="0" fontId="0" fillId="0" borderId="1" xfId="0" applyBorder="1"/>
    <xf numFmtId="0" fontId="0" fillId="0" borderId="0" xfId="0" applyAlignment="1">
      <alignment horizontal="center" vertical="center" wrapText="1"/>
    </xf>
    <xf numFmtId="0" fontId="2" fillId="0" borderId="0" xfId="0" applyFont="1" applyAlignment="1">
      <alignment horizontal="left" vertical="center"/>
    </xf>
    <xf numFmtId="0" fontId="16" fillId="0" borderId="0" xfId="0" applyFont="1" applyAlignment="1">
      <alignment wrapText="1"/>
    </xf>
    <xf numFmtId="0" fontId="0" fillId="0" borderId="0" xfId="0" applyAlignment="1">
      <alignment horizontal="left" vertical="center"/>
    </xf>
    <xf numFmtId="0" fontId="16" fillId="3" borderId="0" xfId="0" quotePrefix="1" applyFont="1" applyFill="1" applyBorder="1" applyAlignment="1" applyProtection="1">
      <alignment horizontal="left" vertical="top" wrapText="1"/>
      <protection locked="0"/>
    </xf>
    <xf numFmtId="0" fontId="16" fillId="3" borderId="0" xfId="13" applyFont="1" applyFill="1" applyBorder="1" applyAlignment="1">
      <alignment horizontal="center" vertical="center" wrapText="1"/>
    </xf>
    <xf numFmtId="0" fontId="13" fillId="9" borderId="1" xfId="0" applyFont="1" applyFill="1" applyBorder="1" applyAlignment="1">
      <alignment horizontal="center" vertical="center" wrapText="1"/>
    </xf>
    <xf numFmtId="0" fontId="16" fillId="0" borderId="1" xfId="0" applyFont="1" applyBorder="1" applyAlignment="1">
      <alignment horizontal="center"/>
    </xf>
    <xf numFmtId="0" fontId="0" fillId="0" borderId="0" xfId="0" applyFill="1" applyBorder="1"/>
    <xf numFmtId="0" fontId="0" fillId="0" borderId="0" xfId="0" applyFill="1" applyBorder="1" applyAlignment="1">
      <alignment horizontal="left" vertical="center"/>
    </xf>
    <xf numFmtId="0" fontId="0" fillId="0" borderId="0" xfId="0" applyFill="1" applyBorder="1" applyAlignment="1">
      <alignment horizontal="center" vertical="center" wrapText="1"/>
    </xf>
    <xf numFmtId="0" fontId="0" fillId="0" borderId="0" xfId="0" applyFill="1" applyBorder="1" applyAlignment="1">
      <alignment wrapText="1"/>
    </xf>
    <xf numFmtId="0" fontId="13" fillId="9" borderId="1" xfId="0" applyFont="1" applyFill="1" applyBorder="1" applyAlignment="1">
      <alignment horizontal="center" vertical="top" wrapText="1"/>
    </xf>
    <xf numFmtId="0" fontId="0" fillId="0" borderId="17" xfId="0" applyBorder="1" applyAlignment="1">
      <alignment horizontal="center" wrapText="1"/>
    </xf>
    <xf numFmtId="0" fontId="0" fillId="0" borderId="0" xfId="0" applyAlignment="1">
      <alignment horizontal="center"/>
    </xf>
    <xf numFmtId="0" fontId="0" fillId="3" borderId="0" xfId="0" applyFill="1" applyBorder="1" applyAlignment="1">
      <alignment wrapText="1"/>
    </xf>
    <xf numFmtId="0" fontId="0" fillId="3" borderId="0" xfId="0" applyFill="1" applyBorder="1" applyAlignment="1">
      <alignment horizontal="left" vertical="top" wrapText="1"/>
    </xf>
    <xf numFmtId="0" fontId="0" fillId="3" borderId="0" xfId="0" applyFill="1" applyBorder="1" applyAlignment="1">
      <alignment horizontal="center" vertical="center" wrapText="1"/>
    </xf>
    <xf numFmtId="0" fontId="0" fillId="3" borderId="1" xfId="0" applyFill="1" applyBorder="1" applyAlignment="1">
      <alignment wrapText="1"/>
    </xf>
    <xf numFmtId="0" fontId="0" fillId="3" borderId="1" xfId="0" applyFill="1" applyBorder="1" applyAlignment="1">
      <alignment horizontal="center" wrapText="1"/>
    </xf>
    <xf numFmtId="0" fontId="0" fillId="3" borderId="14" xfId="0" applyFill="1" applyBorder="1" applyAlignment="1">
      <alignment horizontal="center" wrapText="1"/>
    </xf>
    <xf numFmtId="0" fontId="0" fillId="0" borderId="1" xfId="0" applyBorder="1" applyAlignment="1">
      <alignment horizontal="center" vertical="center"/>
    </xf>
    <xf numFmtId="0" fontId="0" fillId="3" borderId="0" xfId="0" applyFill="1" applyBorder="1" applyAlignment="1">
      <alignment vertical="top" wrapText="1"/>
    </xf>
    <xf numFmtId="0" fontId="0" fillId="3" borderId="0" xfId="0" applyFill="1" applyBorder="1" applyAlignment="1">
      <alignment horizontal="left" vertical="top" wrapText="1"/>
    </xf>
    <xf numFmtId="0" fontId="13" fillId="9" borderId="1" xfId="0" applyFont="1" applyFill="1" applyBorder="1" applyAlignment="1">
      <alignment horizontal="center" vertical="center" wrapText="1"/>
    </xf>
    <xf numFmtId="0" fontId="16" fillId="3" borderId="18" xfId="13" applyFont="1" applyFill="1" applyBorder="1" applyAlignment="1">
      <alignment horizontal="center" wrapText="1"/>
    </xf>
    <xf numFmtId="0" fontId="29" fillId="0" borderId="25" xfId="0" applyFont="1" applyBorder="1" applyAlignment="1">
      <alignment horizontal="center" vertical="center"/>
    </xf>
    <xf numFmtId="0" fontId="0" fillId="13" borderId="0" xfId="0" applyNumberFormat="1" applyFill="1"/>
    <xf numFmtId="9" fontId="0" fillId="13" borderId="0" xfId="0" applyNumberFormat="1" applyFill="1"/>
    <xf numFmtId="0" fontId="0" fillId="3" borderId="0" xfId="0" applyFill="1" applyBorder="1" applyAlignment="1">
      <alignment horizontal="left" vertical="top" wrapText="1"/>
    </xf>
    <xf numFmtId="10" fontId="0" fillId="3" borderId="0" xfId="0" applyNumberFormat="1" applyFill="1" applyBorder="1" applyAlignment="1">
      <alignment wrapText="1"/>
    </xf>
    <xf numFmtId="0" fontId="0" fillId="3" borderId="0" xfId="0" applyFill="1" applyBorder="1" applyAlignment="1">
      <alignment horizontal="left" vertical="top" wrapText="1"/>
    </xf>
    <xf numFmtId="0" fontId="16" fillId="0" borderId="1" xfId="0" applyFont="1" applyBorder="1" applyAlignment="1">
      <alignment horizontal="center" vertical="center"/>
    </xf>
    <xf numFmtId="0" fontId="0" fillId="3" borderId="0" xfId="0" applyFill="1"/>
    <xf numFmtId="164" fontId="34" fillId="0" borderId="25" xfId="0" applyNumberFormat="1" applyFont="1" applyBorder="1" applyAlignment="1">
      <alignment horizontal="center" vertical="center" wrapText="1"/>
    </xf>
    <xf numFmtId="0" fontId="16" fillId="3" borderId="0" xfId="0" applyFont="1" applyFill="1"/>
    <xf numFmtId="0" fontId="11" fillId="3" borderId="0" xfId="0" applyFont="1" applyFill="1" applyAlignment="1">
      <alignment horizontal="left" vertical="center" wrapText="1"/>
    </xf>
    <xf numFmtId="0" fontId="16" fillId="0" borderId="18" xfId="0" applyFont="1" applyBorder="1" applyAlignment="1">
      <alignment horizontal="center"/>
    </xf>
    <xf numFmtId="0" fontId="16" fillId="0" borderId="0" xfId="0" applyFont="1" applyAlignment="1">
      <alignment horizontal="center"/>
    </xf>
    <xf numFmtId="0" fontId="16" fillId="3" borderId="1" xfId="0" applyFont="1" applyFill="1" applyBorder="1" applyAlignment="1">
      <alignment horizontal="center" vertical="center"/>
    </xf>
    <xf numFmtId="0" fontId="16" fillId="3" borderId="1" xfId="0" applyFont="1" applyFill="1" applyBorder="1" applyAlignment="1">
      <alignment horizontal="center" vertical="center" wrapText="1"/>
    </xf>
    <xf numFmtId="0" fontId="16" fillId="3" borderId="1" xfId="0" applyFont="1" applyFill="1" applyBorder="1"/>
    <xf numFmtId="166" fontId="16" fillId="3" borderId="1" xfId="0" applyNumberFormat="1" applyFont="1" applyFill="1" applyBorder="1"/>
    <xf numFmtId="0" fontId="0" fillId="3" borderId="0" xfId="0" applyFill="1" applyAlignment="1">
      <alignment horizontal="center"/>
    </xf>
    <xf numFmtId="0" fontId="16" fillId="3" borderId="0" xfId="0" applyFont="1" applyFill="1" applyAlignment="1">
      <alignment horizontal="center"/>
    </xf>
    <xf numFmtId="0" fontId="0" fillId="4" borderId="44" xfId="0" applyFill="1" applyBorder="1" applyAlignment="1">
      <alignment horizontal="center"/>
    </xf>
    <xf numFmtId="0" fontId="0" fillId="4" borderId="17" xfId="0" applyFill="1" applyBorder="1" applyAlignment="1">
      <alignment horizontal="center"/>
    </xf>
    <xf numFmtId="0" fontId="0" fillId="0" borderId="1" xfId="0" applyBorder="1" applyAlignment="1">
      <alignment horizontal="left"/>
    </xf>
    <xf numFmtId="0" fontId="0" fillId="0" borderId="26" xfId="0" applyBorder="1" applyAlignment="1">
      <alignment horizontal="center"/>
    </xf>
    <xf numFmtId="0" fontId="3" fillId="3" borderId="0" xfId="0" applyFont="1" applyFill="1" applyBorder="1" applyAlignment="1">
      <alignment wrapText="1"/>
    </xf>
    <xf numFmtId="0" fontId="0" fillId="0" borderId="0" xfId="0" applyProtection="1">
      <protection locked="0"/>
    </xf>
    <xf numFmtId="0" fontId="0" fillId="0" borderId="1" xfId="0" applyBorder="1" applyProtection="1">
      <protection locked="0"/>
    </xf>
    <xf numFmtId="0" fontId="16" fillId="0" borderId="1" xfId="0" applyFont="1" applyBorder="1" applyAlignment="1" applyProtection="1">
      <alignment horizontal="center"/>
      <protection locked="0"/>
    </xf>
    <xf numFmtId="2" fontId="0" fillId="0" borderId="1" xfId="0" applyNumberFormat="1" applyBorder="1" applyProtection="1">
      <protection locked="0"/>
    </xf>
    <xf numFmtId="2" fontId="16" fillId="0" borderId="1" xfId="0" applyNumberFormat="1" applyFont="1" applyBorder="1" applyAlignment="1" applyProtection="1">
      <alignment horizontal="center"/>
      <protection locked="0"/>
    </xf>
    <xf numFmtId="0" fontId="0" fillId="0" borderId="0" xfId="0" applyAlignment="1" applyProtection="1">
      <alignment horizontal="left" vertical="center"/>
      <protection locked="0"/>
    </xf>
    <xf numFmtId="0" fontId="0" fillId="0" borderId="0" xfId="0" applyAlignment="1" applyProtection="1">
      <alignment horizontal="center" vertical="center" wrapText="1"/>
      <protection locked="0"/>
    </xf>
    <xf numFmtId="0" fontId="0" fillId="0" borderId="0" xfId="0" applyAlignment="1" applyProtection="1">
      <alignment wrapText="1"/>
      <protection locked="0"/>
    </xf>
    <xf numFmtId="0" fontId="3" fillId="11" borderId="28" xfId="0" applyFont="1" applyFill="1" applyBorder="1" applyAlignment="1" applyProtection="1">
      <alignment horizontal="left" vertical="center" wrapText="1"/>
      <protection locked="0"/>
    </xf>
    <xf numFmtId="0" fontId="3" fillId="11" borderId="1" xfId="0" applyFont="1" applyFill="1" applyBorder="1" applyAlignment="1" applyProtection="1">
      <alignment horizontal="left" vertical="center" wrapText="1"/>
      <protection locked="0"/>
    </xf>
    <xf numFmtId="0" fontId="11" fillId="3" borderId="32" xfId="12" applyFont="1" applyFill="1" applyBorder="1" applyAlignment="1" applyProtection="1">
      <alignment horizontal="left" vertical="center" wrapText="1"/>
      <protection hidden="1"/>
    </xf>
    <xf numFmtId="0" fontId="16" fillId="3" borderId="37" xfId="0" quotePrefix="1" applyFont="1" applyFill="1" applyBorder="1" applyAlignment="1" applyProtection="1">
      <alignment horizontal="left" vertical="top" wrapText="1"/>
      <protection hidden="1"/>
    </xf>
    <xf numFmtId="0" fontId="16" fillId="3" borderId="32" xfId="13" applyFont="1" applyFill="1" applyBorder="1" applyAlignment="1" applyProtection="1">
      <alignment horizontal="left" vertical="center" wrapText="1"/>
      <protection hidden="1"/>
    </xf>
    <xf numFmtId="0" fontId="18" fillId="6" borderId="32" xfId="13" applyFont="1" applyFill="1" applyBorder="1" applyAlignment="1" applyProtection="1">
      <alignment horizontal="left" vertical="center" wrapText="1"/>
      <protection hidden="1"/>
    </xf>
    <xf numFmtId="0" fontId="22" fillId="9" borderId="1" xfId="0" applyFont="1" applyFill="1" applyBorder="1" applyAlignment="1" applyProtection="1">
      <alignment horizontal="center" vertical="center" wrapText="1"/>
      <protection hidden="1"/>
    </xf>
    <xf numFmtId="9" fontId="6" fillId="10" borderId="1" xfId="0" applyNumberFormat="1" applyFont="1" applyFill="1" applyBorder="1" applyAlignment="1" applyProtection="1">
      <alignment horizontal="center" vertical="center"/>
      <protection hidden="1"/>
    </xf>
    <xf numFmtId="0" fontId="13" fillId="9" borderId="1" xfId="0" applyFont="1" applyFill="1" applyBorder="1" applyAlignment="1" applyProtection="1">
      <alignment horizontal="center" vertical="center" wrapText="1"/>
      <protection hidden="1"/>
    </xf>
    <xf numFmtId="0" fontId="30" fillId="3" borderId="1" xfId="0" applyFont="1" applyFill="1" applyBorder="1" applyAlignment="1" applyProtection="1">
      <alignment horizontal="center" vertical="center" wrapText="1"/>
      <protection hidden="1"/>
    </xf>
    <xf numFmtId="0" fontId="11" fillId="0" borderId="1" xfId="1" applyFont="1" applyFill="1" applyBorder="1" applyAlignment="1" applyProtection="1">
      <alignment horizontal="left" vertical="center" wrapText="1"/>
      <protection hidden="1"/>
    </xf>
    <xf numFmtId="0" fontId="35" fillId="11" borderId="1" xfId="0" applyFont="1" applyFill="1" applyBorder="1" applyAlignment="1" applyProtection="1">
      <alignment horizontal="center" vertical="center" wrapText="1"/>
      <protection locked="0" hidden="1"/>
    </xf>
    <xf numFmtId="0" fontId="13" fillId="9" borderId="25" xfId="0" applyFont="1" applyFill="1" applyBorder="1" applyAlignment="1" applyProtection="1">
      <alignment horizontal="center" vertical="center" wrapText="1"/>
      <protection hidden="1"/>
    </xf>
    <xf numFmtId="0" fontId="11" fillId="3" borderId="1" xfId="12" applyFont="1" applyFill="1" applyBorder="1" applyAlignment="1" applyProtection="1">
      <alignment horizontal="left" vertical="center" wrapText="1"/>
      <protection hidden="1"/>
    </xf>
    <xf numFmtId="0" fontId="16" fillId="3" borderId="1" xfId="13" applyFont="1" applyFill="1" applyBorder="1" applyAlignment="1" applyProtection="1">
      <alignment horizontal="center" vertical="center" wrapText="1"/>
      <protection hidden="1"/>
    </xf>
    <xf numFmtId="0" fontId="16" fillId="3" borderId="1" xfId="0" quotePrefix="1" applyFont="1" applyFill="1" applyBorder="1" applyAlignment="1" applyProtection="1">
      <alignment horizontal="center" vertical="center" wrapText="1"/>
      <protection hidden="1"/>
    </xf>
    <xf numFmtId="0" fontId="11" fillId="3" borderId="18" xfId="12" applyFont="1" applyFill="1" applyBorder="1" applyAlignment="1" applyProtection="1">
      <alignment horizontal="left" vertical="center" wrapText="1"/>
      <protection hidden="1"/>
    </xf>
    <xf numFmtId="0" fontId="16" fillId="3" borderId="18" xfId="13" applyFont="1" applyFill="1" applyBorder="1" applyAlignment="1" applyProtection="1">
      <alignment horizontal="center" vertical="center" wrapText="1"/>
      <protection hidden="1"/>
    </xf>
    <xf numFmtId="0" fontId="16" fillId="3" borderId="18" xfId="0" quotePrefix="1" applyFont="1" applyFill="1" applyBorder="1" applyAlignment="1" applyProtection="1">
      <alignment horizontal="center" vertical="center" wrapText="1"/>
      <protection hidden="1"/>
    </xf>
    <xf numFmtId="0" fontId="11" fillId="3" borderId="25" xfId="12" applyFont="1" applyFill="1" applyBorder="1" applyAlignment="1" applyProtection="1">
      <alignment vertical="center" wrapText="1"/>
      <protection hidden="1"/>
    </xf>
    <xf numFmtId="0" fontId="16" fillId="3" borderId="25" xfId="13" applyFont="1" applyFill="1" applyBorder="1" applyAlignment="1" applyProtection="1">
      <alignment horizontal="center" vertical="center" wrapText="1"/>
      <protection hidden="1"/>
    </xf>
    <xf numFmtId="0" fontId="16" fillId="3" borderId="25" xfId="0" quotePrefix="1" applyFont="1" applyFill="1" applyBorder="1" applyAlignment="1" applyProtection="1">
      <alignment horizontal="center" vertical="center" wrapText="1"/>
      <protection hidden="1"/>
    </xf>
    <xf numFmtId="0" fontId="13" fillId="9" borderId="1" xfId="0" applyFont="1" applyFill="1" applyBorder="1" applyAlignment="1" applyProtection="1">
      <alignment horizontal="center" vertical="center" wrapText="1"/>
    </xf>
    <xf numFmtId="0" fontId="11" fillId="3" borderId="1" xfId="12" applyFont="1" applyFill="1" applyBorder="1" applyAlignment="1" applyProtection="1">
      <alignment horizontal="left" vertical="center" wrapText="1"/>
    </xf>
    <xf numFmtId="0" fontId="16" fillId="3" borderId="1" xfId="13" applyFont="1" applyFill="1" applyBorder="1" applyAlignment="1" applyProtection="1">
      <alignment horizontal="center" vertical="center" wrapText="1"/>
    </xf>
    <xf numFmtId="0" fontId="16" fillId="3" borderId="1" xfId="0" quotePrefix="1" applyFont="1" applyFill="1" applyBorder="1" applyAlignment="1" applyProtection="1">
      <alignment horizontal="center" vertical="center" wrapText="1"/>
    </xf>
    <xf numFmtId="0" fontId="11" fillId="3" borderId="1" xfId="0" applyFont="1" applyFill="1" applyBorder="1" applyAlignment="1" applyProtection="1">
      <alignment horizontal="left" vertical="center" wrapText="1"/>
    </xf>
    <xf numFmtId="0" fontId="11" fillId="3" borderId="1" xfId="0" applyFont="1" applyFill="1" applyBorder="1" applyAlignment="1" applyProtection="1">
      <alignment horizontal="center" vertical="center" wrapText="1"/>
    </xf>
    <xf numFmtId="0" fontId="11" fillId="3" borderId="18" xfId="0" applyFont="1" applyFill="1" applyBorder="1" applyAlignment="1" applyProtection="1">
      <alignment horizontal="left" vertical="center" wrapText="1"/>
    </xf>
    <xf numFmtId="0" fontId="13" fillId="3" borderId="18" xfId="0" applyFont="1" applyFill="1" applyBorder="1" applyAlignment="1" applyProtection="1">
      <alignment horizontal="center" vertical="center" wrapText="1"/>
    </xf>
    <xf numFmtId="0" fontId="16" fillId="3" borderId="18" xfId="0" quotePrefix="1" applyFont="1" applyFill="1" applyBorder="1" applyAlignment="1" applyProtection="1">
      <alignment horizontal="center" vertical="center" wrapText="1"/>
    </xf>
    <xf numFmtId="0" fontId="2" fillId="0" borderId="1" xfId="0" applyFont="1" applyBorder="1" applyAlignment="1" applyProtection="1">
      <alignment horizontal="center" vertical="center"/>
    </xf>
    <xf numFmtId="0" fontId="36" fillId="0" borderId="18" xfId="0" applyFont="1" applyBorder="1" applyAlignment="1" applyProtection="1">
      <alignment horizontal="left" vertical="top" wrapText="1"/>
    </xf>
    <xf numFmtId="0" fontId="36" fillId="0" borderId="1" xfId="0" applyFont="1" applyBorder="1" applyAlignment="1" applyProtection="1">
      <alignment horizontal="center" vertical="center" wrapText="1"/>
    </xf>
    <xf numFmtId="2" fontId="13" fillId="8" borderId="1" xfId="11" applyNumberFormat="1" applyFont="1" applyFill="1" applyAlignment="1" applyProtection="1">
      <alignment vertical="center" wrapText="1"/>
    </xf>
    <xf numFmtId="0" fontId="39" fillId="3" borderId="1" xfId="0" applyFont="1" applyFill="1" applyBorder="1" applyAlignment="1" applyProtection="1">
      <alignment horizontal="center" vertical="center" wrapText="1"/>
    </xf>
    <xf numFmtId="0" fontId="39" fillId="0" borderId="1" xfId="0" applyFont="1" applyBorder="1" applyAlignment="1" applyProtection="1">
      <alignment vertical="center" wrapText="1"/>
    </xf>
    <xf numFmtId="0" fontId="13" fillId="9" borderId="18" xfId="0" applyFont="1" applyFill="1" applyBorder="1" applyAlignment="1" applyProtection="1">
      <alignment horizontal="center" vertical="center" wrapText="1"/>
      <protection hidden="1"/>
    </xf>
    <xf numFmtId="0" fontId="17" fillId="0" borderId="1" xfId="0" applyFont="1" applyBorder="1" applyAlignment="1" applyProtection="1">
      <alignment horizontal="center" vertical="center"/>
      <protection hidden="1"/>
    </xf>
    <xf numFmtId="0" fontId="24" fillId="0" borderId="0" xfId="0" applyFont="1" applyAlignment="1" applyProtection="1">
      <alignment horizontal="center" vertical="center" wrapText="1"/>
      <protection hidden="1"/>
    </xf>
    <xf numFmtId="0" fontId="36" fillId="0" borderId="1" xfId="0" applyFont="1" applyBorder="1" applyAlignment="1" applyProtection="1">
      <alignment horizontal="center" vertical="center" wrapText="1"/>
      <protection hidden="1"/>
    </xf>
    <xf numFmtId="0" fontId="12" fillId="3" borderId="14" xfId="11" applyFont="1" applyFill="1" applyBorder="1" applyAlignment="1" applyProtection="1">
      <alignment horizontal="center" vertical="center" wrapText="1"/>
      <protection hidden="1"/>
    </xf>
    <xf numFmtId="0" fontId="45" fillId="0" borderId="0" xfId="0" applyFont="1" applyAlignment="1" applyProtection="1">
      <alignment horizontal="center" vertical="center"/>
      <protection hidden="1"/>
    </xf>
    <xf numFmtId="0" fontId="45" fillId="17" borderId="1" xfId="0" applyFont="1" applyFill="1" applyBorder="1" applyAlignment="1" applyProtection="1">
      <alignment horizontal="center" vertical="center" wrapText="1"/>
      <protection hidden="1"/>
    </xf>
    <xf numFmtId="0" fontId="46" fillId="17" borderId="1" xfId="0" applyFont="1" applyFill="1" applyBorder="1" applyAlignment="1" applyProtection="1">
      <alignment horizontal="center" vertical="center" wrapText="1"/>
      <protection hidden="1"/>
    </xf>
    <xf numFmtId="0" fontId="16" fillId="0" borderId="1" xfId="0" applyFont="1" applyBorder="1" applyAlignment="1" applyProtection="1">
      <alignment horizontal="center" vertical="center" wrapText="1"/>
      <protection hidden="1"/>
    </xf>
    <xf numFmtId="0" fontId="45" fillId="0" borderId="1" xfId="0" applyFont="1" applyBorder="1" applyAlignment="1" applyProtection="1">
      <alignment horizontal="center" vertical="center" wrapText="1"/>
      <protection hidden="1"/>
    </xf>
    <xf numFmtId="0" fontId="47" fillId="11" borderId="1" xfId="0" applyFont="1" applyFill="1" applyBorder="1" applyAlignment="1" applyProtection="1">
      <alignment horizontal="center" vertical="center" wrapText="1"/>
      <protection locked="0" hidden="1"/>
    </xf>
    <xf numFmtId="0" fontId="17" fillId="0" borderId="17" xfId="0" applyFont="1" applyBorder="1" applyAlignment="1" applyProtection="1">
      <alignment horizontal="center" vertical="center"/>
      <protection hidden="1"/>
    </xf>
    <xf numFmtId="0" fontId="0" fillId="0" borderId="1" xfId="0" applyFill="1" applyBorder="1"/>
    <xf numFmtId="2" fontId="16" fillId="0" borderId="1" xfId="0" applyNumberFormat="1" applyFont="1" applyBorder="1" applyAlignment="1">
      <alignment horizontal="center"/>
    </xf>
    <xf numFmtId="2" fontId="0" fillId="0" borderId="1" xfId="0" applyNumberFormat="1" applyFill="1" applyBorder="1"/>
    <xf numFmtId="165" fontId="12" fillId="3" borderId="1" xfId="11" applyNumberFormat="1" applyFont="1" applyFill="1" applyBorder="1" applyAlignment="1" applyProtection="1">
      <alignment horizontal="center" vertical="center" wrapText="1"/>
      <protection hidden="1"/>
    </xf>
    <xf numFmtId="0" fontId="16" fillId="0" borderId="1" xfId="0" applyFont="1" applyBorder="1" applyAlignment="1" applyProtection="1">
      <alignment horizontal="left" vertical="center" wrapText="1"/>
      <protection hidden="1"/>
    </xf>
    <xf numFmtId="0" fontId="13" fillId="9" borderId="17" xfId="0" applyFont="1" applyFill="1" applyBorder="1" applyAlignment="1" applyProtection="1">
      <alignment horizontal="center" vertical="center" wrapText="1"/>
      <protection hidden="1"/>
    </xf>
    <xf numFmtId="0" fontId="12" fillId="3" borderId="18" xfId="11" applyFont="1" applyFill="1" applyBorder="1" applyAlignment="1" applyProtection="1">
      <alignment horizontal="center" vertical="center" wrapText="1"/>
      <protection hidden="1"/>
    </xf>
    <xf numFmtId="0" fontId="11" fillId="3" borderId="1" xfId="11" applyFont="1" applyFill="1" applyAlignment="1" applyProtection="1">
      <alignment horizontal="center" vertical="center" wrapText="1"/>
      <protection hidden="1"/>
    </xf>
    <xf numFmtId="0" fontId="12" fillId="3" borderId="1" xfId="11" applyFont="1" applyFill="1" applyAlignment="1" applyProtection="1">
      <alignment horizontal="center" vertical="center" wrapText="1"/>
      <protection hidden="1"/>
    </xf>
    <xf numFmtId="0" fontId="11" fillId="3" borderId="1" xfId="11" applyFont="1" applyFill="1" applyBorder="1" applyAlignment="1" applyProtection="1">
      <alignment horizontal="center" vertical="center" wrapText="1"/>
      <protection hidden="1"/>
    </xf>
    <xf numFmtId="0" fontId="2" fillId="0" borderId="1" xfId="0" applyFont="1" applyFill="1" applyBorder="1" applyAlignment="1" applyProtection="1">
      <alignment horizontal="center" vertical="center"/>
      <protection hidden="1"/>
    </xf>
    <xf numFmtId="0" fontId="16" fillId="0" borderId="1" xfId="0" applyFont="1" applyFill="1" applyBorder="1" applyAlignment="1" applyProtection="1">
      <alignment horizontal="left" vertical="center" wrapText="1"/>
      <protection hidden="1"/>
    </xf>
    <xf numFmtId="0" fontId="12" fillId="3" borderId="1" xfId="11" applyFont="1" applyFill="1" applyBorder="1" applyAlignment="1" applyProtection="1">
      <alignment horizontal="center" vertical="center" wrapText="1"/>
      <protection hidden="1"/>
    </xf>
    <xf numFmtId="0" fontId="11" fillId="3" borderId="25" xfId="0" applyFont="1" applyFill="1" applyBorder="1" applyAlignment="1" applyProtection="1">
      <alignment horizontal="left" vertical="center" wrapText="1"/>
      <protection hidden="1"/>
    </xf>
    <xf numFmtId="0" fontId="11" fillId="3" borderId="25" xfId="0" applyFont="1" applyFill="1" applyBorder="1" applyAlignment="1" applyProtection="1">
      <alignment horizontal="center" vertical="center" wrapText="1"/>
      <protection hidden="1"/>
    </xf>
    <xf numFmtId="0" fontId="11" fillId="3" borderId="1" xfId="0" applyFont="1" applyFill="1" applyBorder="1" applyAlignment="1" applyProtection="1">
      <alignment horizontal="left" vertical="center" wrapText="1"/>
      <protection hidden="1"/>
    </xf>
    <xf numFmtId="0" fontId="11" fillId="3" borderId="1" xfId="0" applyFont="1" applyFill="1" applyBorder="1" applyAlignment="1" applyProtection="1">
      <alignment horizontal="center" vertical="center" wrapText="1"/>
      <protection hidden="1"/>
    </xf>
    <xf numFmtId="0" fontId="11" fillId="3" borderId="18" xfId="0" applyFont="1" applyFill="1" applyBorder="1" applyAlignment="1" applyProtection="1">
      <alignment horizontal="left" vertical="center" wrapText="1"/>
      <protection hidden="1"/>
    </xf>
    <xf numFmtId="0" fontId="16" fillId="3" borderId="52" xfId="0" applyFont="1" applyFill="1" applyBorder="1" applyAlignment="1" applyProtection="1">
      <alignment vertical="center" wrapText="1"/>
      <protection hidden="1"/>
    </xf>
    <xf numFmtId="0" fontId="16" fillId="3" borderId="0" xfId="0" applyFont="1" applyFill="1" applyAlignment="1" applyProtection="1">
      <alignment horizontal="center" vertical="center" wrapText="1"/>
      <protection hidden="1"/>
    </xf>
    <xf numFmtId="44" fontId="16" fillId="3" borderId="0" xfId="2" applyFont="1" applyFill="1" applyBorder="1" applyAlignment="1" applyProtection="1">
      <alignment wrapText="1"/>
      <protection hidden="1"/>
    </xf>
    <xf numFmtId="44" fontId="16" fillId="3" borderId="53" xfId="2" applyFont="1" applyFill="1" applyBorder="1" applyAlignment="1" applyProtection="1">
      <alignment wrapText="1"/>
      <protection hidden="1"/>
    </xf>
    <xf numFmtId="0" fontId="12" fillId="12" borderId="4" xfId="0" applyFont="1" applyFill="1" applyBorder="1" applyAlignment="1" applyProtection="1">
      <alignment horizontal="left" vertical="center" wrapText="1"/>
      <protection hidden="1"/>
    </xf>
    <xf numFmtId="0" fontId="25" fillId="12" borderId="1" xfId="0" applyFont="1" applyFill="1" applyBorder="1" applyAlignment="1" applyProtection="1">
      <alignment horizontal="left" vertical="center" wrapText="1"/>
      <protection hidden="1"/>
    </xf>
    <xf numFmtId="0" fontId="11" fillId="12" borderId="1" xfId="0" applyFont="1" applyFill="1" applyBorder="1" applyAlignment="1" applyProtection="1">
      <alignment horizontal="left" vertical="center" wrapText="1"/>
      <protection hidden="1"/>
    </xf>
    <xf numFmtId="0" fontId="24" fillId="3" borderId="52" xfId="0" applyFont="1" applyFill="1" applyBorder="1" applyAlignment="1" applyProtection="1">
      <alignment horizontal="justify" vertical="center" wrapText="1"/>
      <protection hidden="1"/>
    </xf>
    <xf numFmtId="0" fontId="0" fillId="3" borderId="0" xfId="0" applyFill="1" applyProtection="1">
      <protection hidden="1"/>
    </xf>
    <xf numFmtId="0" fontId="24" fillId="3" borderId="40" xfId="0" applyFont="1" applyFill="1" applyBorder="1" applyAlignment="1" applyProtection="1">
      <alignment horizontal="justify" vertical="center" wrapText="1"/>
      <protection hidden="1"/>
    </xf>
    <xf numFmtId="0" fontId="0" fillId="3" borderId="36" xfId="0" applyFill="1" applyBorder="1" applyProtection="1">
      <protection hidden="1"/>
    </xf>
    <xf numFmtId="0" fontId="16" fillId="3" borderId="36" xfId="0" applyFont="1" applyFill="1" applyBorder="1" applyAlignment="1" applyProtection="1">
      <alignment horizontal="center" vertical="center" wrapText="1"/>
      <protection hidden="1"/>
    </xf>
    <xf numFmtId="44" fontId="16" fillId="3" borderId="36" xfId="2" applyFont="1" applyFill="1" applyBorder="1" applyAlignment="1" applyProtection="1">
      <alignment wrapText="1"/>
      <protection hidden="1"/>
    </xf>
    <xf numFmtId="44" fontId="16" fillId="3" borderId="39" xfId="2" applyFont="1" applyFill="1" applyBorder="1" applyAlignment="1" applyProtection="1">
      <alignment wrapText="1"/>
      <protection hidden="1"/>
    </xf>
    <xf numFmtId="0" fontId="16" fillId="3" borderId="46" xfId="0" applyFont="1" applyFill="1" applyBorder="1" applyAlignment="1" applyProtection="1">
      <alignment vertical="center" wrapText="1"/>
      <protection hidden="1"/>
    </xf>
    <xf numFmtId="0" fontId="16" fillId="3" borderId="35" xfId="0" applyFont="1" applyFill="1" applyBorder="1" applyAlignment="1" applyProtection="1">
      <alignment horizontal="center" vertical="center" wrapText="1"/>
      <protection hidden="1"/>
    </xf>
    <xf numFmtId="44" fontId="16" fillId="3" borderId="35" xfId="2" applyFont="1" applyFill="1" applyBorder="1" applyAlignment="1" applyProtection="1">
      <alignment wrapText="1"/>
      <protection hidden="1"/>
    </xf>
    <xf numFmtId="44" fontId="16" fillId="3" borderId="38" xfId="2" applyFont="1" applyFill="1" applyBorder="1" applyAlignment="1" applyProtection="1">
      <alignment wrapText="1"/>
      <protection hidden="1"/>
    </xf>
    <xf numFmtId="0" fontId="16" fillId="3" borderId="0" xfId="0" applyFont="1" applyFill="1" applyBorder="1" applyAlignment="1" applyProtection="1">
      <alignment horizontal="center" vertical="center" wrapText="1"/>
      <protection hidden="1"/>
    </xf>
    <xf numFmtId="0" fontId="0" fillId="3" borderId="0" xfId="0" applyFill="1" applyBorder="1" applyProtection="1">
      <protection hidden="1"/>
    </xf>
    <xf numFmtId="0" fontId="24" fillId="0" borderId="4" xfId="0" applyFont="1" applyBorder="1" applyAlignment="1" applyProtection="1">
      <alignment horizontal="right" vertical="center" wrapText="1"/>
      <protection hidden="1"/>
    </xf>
    <xf numFmtId="0" fontId="0" fillId="16" borderId="1" xfId="0" applyFill="1" applyBorder="1" applyAlignment="1">
      <alignment horizontal="left"/>
    </xf>
    <xf numFmtId="0" fontId="0" fillId="18" borderId="1" xfId="0" applyFill="1" applyBorder="1" applyAlignment="1">
      <alignment horizontal="left"/>
    </xf>
    <xf numFmtId="0" fontId="0" fillId="19" borderId="1" xfId="0" applyFill="1" applyBorder="1" applyAlignment="1">
      <alignment horizontal="left"/>
    </xf>
    <xf numFmtId="0" fontId="0" fillId="20" borderId="1" xfId="0" applyFill="1" applyBorder="1" applyAlignment="1">
      <alignment horizontal="left"/>
    </xf>
    <xf numFmtId="0" fontId="0" fillId="21" borderId="1" xfId="0" applyFill="1" applyBorder="1" applyAlignment="1">
      <alignment horizontal="left"/>
    </xf>
    <xf numFmtId="0" fontId="0" fillId="11" borderId="1" xfId="0" applyFill="1" applyBorder="1" applyAlignment="1">
      <alignment horizontal="left"/>
    </xf>
    <xf numFmtId="0" fontId="0" fillId="22" borderId="1" xfId="0" applyFill="1" applyBorder="1" applyAlignment="1">
      <alignment horizontal="left"/>
    </xf>
    <xf numFmtId="0" fontId="0" fillId="6" borderId="1" xfId="0" applyFill="1" applyBorder="1" applyAlignment="1">
      <alignment horizontal="left"/>
    </xf>
    <xf numFmtId="0" fontId="0" fillId="4" borderId="1" xfId="0" applyFill="1" applyBorder="1" applyAlignment="1">
      <alignment horizontal="left"/>
    </xf>
    <xf numFmtId="9" fontId="3" fillId="3" borderId="1" xfId="0" applyNumberFormat="1" applyFont="1" applyFill="1" applyBorder="1" applyAlignment="1">
      <alignment horizontal="center" vertical="center"/>
    </xf>
    <xf numFmtId="2" fontId="12" fillId="3" borderId="18" xfId="11" applyNumberFormat="1" applyFont="1" applyFill="1" applyBorder="1" applyAlignment="1" applyProtection="1">
      <alignment horizontal="center" vertical="center" wrapText="1"/>
      <protection hidden="1"/>
    </xf>
    <xf numFmtId="0" fontId="44" fillId="3" borderId="1" xfId="12" applyFont="1" applyFill="1" applyAlignment="1" applyProtection="1">
      <alignment horizontal="left" vertical="top" wrapText="1"/>
      <protection hidden="1"/>
    </xf>
    <xf numFmtId="0" fontId="58" fillId="3" borderId="1" xfId="0" applyFont="1" applyFill="1" applyBorder="1" applyAlignment="1" applyProtection="1">
      <alignment horizontal="left" vertical="top" wrapText="1"/>
      <protection hidden="1"/>
    </xf>
    <xf numFmtId="0" fontId="16" fillId="0" borderId="1" xfId="0" applyFont="1" applyBorder="1" applyAlignment="1" applyProtection="1">
      <alignment horizontal="left" vertical="top" wrapText="1"/>
      <protection hidden="1"/>
    </xf>
    <xf numFmtId="0" fontId="11" fillId="3" borderId="1" xfId="12" applyFont="1" applyFill="1" applyAlignment="1" applyProtection="1">
      <alignment horizontal="left" vertical="top" wrapText="1"/>
      <protection hidden="1"/>
    </xf>
    <xf numFmtId="2" fontId="12" fillId="3" borderId="1" xfId="11" applyNumberFormat="1" applyFont="1" applyFill="1" applyBorder="1" applyAlignment="1" applyProtection="1">
      <alignment horizontal="center" vertical="center" wrapText="1"/>
      <protection hidden="1"/>
    </xf>
    <xf numFmtId="0" fontId="17" fillId="0" borderId="1" xfId="0" applyFont="1" applyBorder="1" applyAlignment="1" applyProtection="1">
      <alignment horizontal="center" vertical="center" wrapText="1"/>
      <protection hidden="1"/>
    </xf>
    <xf numFmtId="0" fontId="40" fillId="0" borderId="1" xfId="0" applyFont="1" applyBorder="1" applyAlignment="1" applyProtection="1">
      <alignment vertical="center" wrapText="1"/>
    </xf>
    <xf numFmtId="0" fontId="61" fillId="0" borderId="1" xfId="0" applyFont="1" applyBorder="1" applyAlignment="1" applyProtection="1">
      <alignment horizontal="center" vertical="center" wrapText="1"/>
    </xf>
    <xf numFmtId="2" fontId="13" fillId="8" borderId="1" xfId="11" applyNumberFormat="1" applyFont="1" applyFill="1" applyBorder="1" applyAlignment="1">
      <alignment horizontal="center" vertical="center" wrapText="1"/>
    </xf>
    <xf numFmtId="0" fontId="36" fillId="0" borderId="25" xfId="0" applyFont="1" applyBorder="1" applyAlignment="1" applyProtection="1">
      <alignment horizontal="center" vertical="center" wrapText="1"/>
      <protection hidden="1"/>
    </xf>
    <xf numFmtId="0" fontId="17" fillId="0" borderId="25" xfId="0" applyFont="1" applyBorder="1" applyAlignment="1" applyProtection="1">
      <alignment horizontal="center" vertical="center"/>
      <protection hidden="1"/>
    </xf>
    <xf numFmtId="0" fontId="61" fillId="0" borderId="25" xfId="0" applyFont="1" applyBorder="1" applyAlignment="1" applyProtection="1">
      <alignment horizontal="center" vertical="center" wrapText="1"/>
      <protection hidden="1"/>
    </xf>
    <xf numFmtId="0" fontId="36" fillId="3" borderId="25" xfId="13" applyFont="1" applyFill="1" applyBorder="1" applyAlignment="1" applyProtection="1">
      <alignment horizontal="center" vertical="center" wrapText="1"/>
      <protection hidden="1"/>
    </xf>
    <xf numFmtId="0" fontId="36" fillId="3" borderId="1" xfId="0" applyFont="1" applyFill="1" applyBorder="1" applyAlignment="1" applyProtection="1">
      <alignment horizontal="center" vertical="center" wrapText="1"/>
      <protection hidden="1"/>
    </xf>
    <xf numFmtId="0" fontId="11" fillId="11" borderId="1" xfId="0" applyFont="1" applyFill="1" applyBorder="1" applyAlignment="1" applyProtection="1">
      <alignment vertical="center" wrapText="1"/>
      <protection locked="0" hidden="1"/>
    </xf>
    <xf numFmtId="0" fontId="56" fillId="11" borderId="1" xfId="0" applyFont="1" applyFill="1" applyBorder="1" applyAlignment="1" applyProtection="1">
      <alignment vertical="center" wrapText="1"/>
      <protection locked="0" hidden="1"/>
    </xf>
    <xf numFmtId="0" fontId="12" fillId="11" borderId="1" xfId="0" applyFont="1" applyFill="1" applyBorder="1" applyAlignment="1" applyProtection="1">
      <alignment horizontal="center" vertical="center" wrapText="1"/>
      <protection locked="0" hidden="1"/>
    </xf>
    <xf numFmtId="0" fontId="57" fillId="11" borderId="1" xfId="0" applyFont="1" applyFill="1" applyBorder="1" applyAlignment="1" applyProtection="1">
      <alignment horizontal="center" vertical="center" wrapText="1"/>
      <protection locked="0" hidden="1"/>
    </xf>
    <xf numFmtId="0" fontId="0" fillId="23" borderId="1" xfId="0" applyFill="1" applyBorder="1" applyAlignment="1">
      <alignment horizontal="left"/>
    </xf>
    <xf numFmtId="0" fontId="0" fillId="24" borderId="1" xfId="0" applyFill="1" applyBorder="1" applyAlignment="1">
      <alignment horizontal="left"/>
    </xf>
    <xf numFmtId="0" fontId="0" fillId="25" borderId="1" xfId="0" applyFill="1" applyBorder="1" applyAlignment="1">
      <alignment horizontal="left"/>
    </xf>
    <xf numFmtId="0" fontId="22" fillId="9" borderId="0" xfId="0" applyFont="1" applyFill="1" applyAlignment="1" applyProtection="1">
      <alignment horizontal="center" vertical="center" wrapText="1"/>
      <protection hidden="1"/>
    </xf>
    <xf numFmtId="0" fontId="11" fillId="3" borderId="32" xfId="0" applyFont="1" applyFill="1" applyBorder="1" applyAlignment="1" applyProtection="1">
      <alignment horizontal="left" vertical="center" wrapText="1"/>
      <protection hidden="1"/>
    </xf>
    <xf numFmtId="0" fontId="11" fillId="3" borderId="37" xfId="0" applyFont="1" applyFill="1" applyBorder="1" applyAlignment="1" applyProtection="1">
      <alignment horizontal="left" vertical="center" wrapText="1"/>
      <protection hidden="1"/>
    </xf>
    <xf numFmtId="0" fontId="26" fillId="9" borderId="1" xfId="0" applyFont="1" applyFill="1" applyBorder="1" applyAlignment="1" applyProtection="1">
      <alignment horizontal="center" vertical="center" wrapText="1"/>
      <protection hidden="1"/>
    </xf>
    <xf numFmtId="0" fontId="11" fillId="3" borderId="1" xfId="0" applyFont="1" applyFill="1" applyBorder="1" applyAlignment="1" applyProtection="1">
      <alignment horizontal="left" vertical="center" wrapText="1"/>
      <protection hidden="1"/>
    </xf>
    <xf numFmtId="0" fontId="2" fillId="3" borderId="30" xfId="0" applyFont="1" applyFill="1" applyBorder="1" applyAlignment="1" applyProtection="1">
      <alignment horizontal="center" vertical="center"/>
      <protection hidden="1"/>
    </xf>
    <xf numFmtId="0" fontId="2" fillId="3" borderId="31" xfId="0" applyFont="1" applyFill="1" applyBorder="1" applyAlignment="1" applyProtection="1">
      <alignment horizontal="center" vertical="center"/>
      <protection hidden="1"/>
    </xf>
    <xf numFmtId="0" fontId="3" fillId="11" borderId="1" xfId="0" applyNumberFormat="1" applyFont="1" applyFill="1" applyBorder="1" applyAlignment="1" applyProtection="1">
      <alignment horizontal="left" vertical="center" wrapText="1"/>
      <protection locked="0" hidden="1"/>
    </xf>
    <xf numFmtId="0" fontId="3" fillId="11" borderId="25" xfId="0" applyFont="1" applyFill="1" applyBorder="1" applyAlignment="1" applyProtection="1">
      <alignment horizontal="left" vertical="center" wrapText="1"/>
      <protection locked="0" hidden="1"/>
    </xf>
    <xf numFmtId="0" fontId="3" fillId="11" borderId="17" xfId="0" applyFont="1" applyFill="1" applyBorder="1" applyAlignment="1" applyProtection="1">
      <alignment horizontal="left" vertical="center" wrapText="1"/>
      <protection locked="0" hidden="1"/>
    </xf>
    <xf numFmtId="0" fontId="3" fillId="11" borderId="34" xfId="0" applyFont="1" applyFill="1" applyBorder="1" applyAlignment="1" applyProtection="1">
      <alignment horizontal="left" vertical="center" wrapText="1"/>
      <protection locked="0" hidden="1"/>
    </xf>
    <xf numFmtId="0" fontId="3" fillId="11" borderId="14" xfId="0" applyFont="1" applyFill="1" applyBorder="1" applyAlignment="1" applyProtection="1">
      <alignment horizontal="left" vertical="center" wrapText="1"/>
      <protection locked="0" hidden="1"/>
    </xf>
    <xf numFmtId="0" fontId="13" fillId="9" borderId="28" xfId="0" applyFont="1" applyFill="1" applyBorder="1" applyAlignment="1" applyProtection="1">
      <alignment horizontal="center" vertical="center" wrapText="1"/>
      <protection hidden="1"/>
    </xf>
    <xf numFmtId="0" fontId="13" fillId="9" borderId="41" xfId="0" applyFont="1" applyFill="1" applyBorder="1" applyAlignment="1" applyProtection="1">
      <alignment horizontal="center" vertical="center" wrapText="1"/>
      <protection hidden="1"/>
    </xf>
    <xf numFmtId="0" fontId="13" fillId="9" borderId="30" xfId="0" applyFont="1" applyFill="1" applyBorder="1" applyAlignment="1" applyProtection="1">
      <alignment horizontal="center" vertical="center" wrapText="1"/>
      <protection hidden="1"/>
    </xf>
    <xf numFmtId="0" fontId="4" fillId="3" borderId="34" xfId="1" quotePrefix="1" applyFill="1" applyBorder="1" applyAlignment="1" applyProtection="1">
      <alignment horizontal="left" vertical="center" wrapText="1"/>
      <protection hidden="1"/>
    </xf>
    <xf numFmtId="0" fontId="16" fillId="3" borderId="34" xfId="0" quotePrefix="1" applyFont="1" applyFill="1" applyBorder="1" applyAlignment="1" applyProtection="1">
      <alignment horizontal="left" vertical="center" wrapText="1"/>
      <protection hidden="1"/>
    </xf>
    <xf numFmtId="0" fontId="16" fillId="3" borderId="14" xfId="0" quotePrefix="1" applyFont="1" applyFill="1" applyBorder="1" applyAlignment="1" applyProtection="1">
      <alignment horizontal="left" vertical="center" wrapText="1"/>
      <protection hidden="1"/>
    </xf>
    <xf numFmtId="0" fontId="12" fillId="3" borderId="18" xfId="11" applyFont="1" applyFill="1" applyBorder="1" applyAlignment="1" applyProtection="1">
      <alignment horizontal="center" vertical="center" wrapText="1"/>
      <protection hidden="1"/>
    </xf>
    <xf numFmtId="0" fontId="12" fillId="3" borderId="26" xfId="11" applyFont="1" applyFill="1" applyBorder="1" applyAlignment="1" applyProtection="1">
      <alignment horizontal="center" vertical="center" wrapText="1"/>
      <protection hidden="1"/>
    </xf>
    <xf numFmtId="0" fontId="12" fillId="3" borderId="44" xfId="11" applyFont="1" applyFill="1" applyBorder="1" applyAlignment="1" applyProtection="1">
      <alignment horizontal="center" vertical="center" wrapText="1"/>
      <protection hidden="1"/>
    </xf>
    <xf numFmtId="0" fontId="12" fillId="3" borderId="25" xfId="11" applyFont="1" applyFill="1" applyBorder="1" applyAlignment="1" applyProtection="1">
      <alignment horizontal="center" vertical="center" wrapText="1"/>
      <protection hidden="1"/>
    </xf>
    <xf numFmtId="0" fontId="11" fillId="11" borderId="1" xfId="0" quotePrefix="1" applyFont="1" applyFill="1" applyBorder="1" applyAlignment="1" applyProtection="1">
      <alignment horizontal="left" vertical="center" wrapText="1"/>
      <protection locked="0" hidden="1"/>
    </xf>
    <xf numFmtId="0" fontId="3" fillId="11" borderId="28" xfId="0" applyFont="1" applyFill="1" applyBorder="1" applyAlignment="1" applyProtection="1">
      <alignment horizontal="left" vertical="center" wrapText="1"/>
      <protection locked="0" hidden="1"/>
    </xf>
    <xf numFmtId="0" fontId="3" fillId="11" borderId="41" xfId="0" applyFont="1" applyFill="1" applyBorder="1" applyAlignment="1" applyProtection="1">
      <alignment horizontal="left" vertical="center" wrapText="1"/>
      <protection locked="0" hidden="1"/>
    </xf>
    <xf numFmtId="0" fontId="3" fillId="11" borderId="30" xfId="0" applyFont="1" applyFill="1" applyBorder="1" applyAlignment="1" applyProtection="1">
      <alignment horizontal="left" vertical="center" wrapText="1"/>
      <protection locked="0" hidden="1"/>
    </xf>
    <xf numFmtId="0" fontId="11" fillId="3" borderId="17" xfId="12" applyFont="1" applyFill="1" applyBorder="1" applyAlignment="1" applyProtection="1">
      <alignment horizontal="center" vertical="center" wrapText="1"/>
      <protection hidden="1"/>
    </xf>
    <xf numFmtId="0" fontId="11" fillId="3" borderId="34" xfId="12" applyFont="1" applyFill="1" applyBorder="1" applyAlignment="1" applyProtection="1">
      <alignment horizontal="center" vertical="center" wrapText="1"/>
      <protection hidden="1"/>
    </xf>
    <xf numFmtId="0" fontId="11" fillId="3" borderId="1" xfId="12" applyFont="1" applyFill="1" applyBorder="1" applyAlignment="1" applyProtection="1">
      <alignment vertical="center" wrapText="1"/>
      <protection hidden="1"/>
    </xf>
    <xf numFmtId="0" fontId="22" fillId="9" borderId="1" xfId="0" applyFont="1" applyFill="1" applyBorder="1" applyAlignment="1" applyProtection="1">
      <alignment horizontal="center" vertical="center" wrapText="1"/>
      <protection hidden="1"/>
    </xf>
    <xf numFmtId="9" fontId="6" fillId="10" borderId="1" xfId="0" applyNumberFormat="1" applyFont="1" applyFill="1" applyBorder="1" applyAlignment="1" applyProtection="1">
      <alignment horizontal="center" vertical="center"/>
      <protection hidden="1"/>
    </xf>
    <xf numFmtId="0" fontId="11" fillId="3" borderId="1" xfId="0" applyFont="1" applyFill="1" applyBorder="1" applyAlignment="1" applyProtection="1">
      <alignment horizontal="center" vertical="center" wrapText="1"/>
      <protection hidden="1"/>
    </xf>
    <xf numFmtId="0" fontId="13" fillId="9" borderId="25" xfId="0" applyFont="1" applyFill="1" applyBorder="1" applyAlignment="1" applyProtection="1">
      <alignment horizontal="center" vertical="center" wrapText="1"/>
      <protection hidden="1"/>
    </xf>
    <xf numFmtId="0" fontId="11" fillId="3" borderId="0" xfId="0" applyFont="1" applyFill="1" applyBorder="1" applyAlignment="1" applyProtection="1">
      <alignment horizontal="center" vertical="center" wrapText="1"/>
      <protection hidden="1"/>
    </xf>
    <xf numFmtId="0" fontId="11" fillId="3" borderId="42" xfId="11" applyFont="1" applyFill="1" applyBorder="1" applyAlignment="1" applyProtection="1">
      <alignment horizontal="left" vertical="top" wrapText="1"/>
    </xf>
    <xf numFmtId="0" fontId="11" fillId="3" borderId="43" xfId="11" applyFont="1" applyFill="1" applyBorder="1" applyAlignment="1" applyProtection="1">
      <alignment horizontal="left" vertical="top" wrapText="1"/>
    </xf>
    <xf numFmtId="0" fontId="11" fillId="3" borderId="29" xfId="11" applyFont="1" applyFill="1" applyBorder="1" applyAlignment="1" applyProtection="1">
      <alignment horizontal="left" vertical="top" wrapText="1"/>
    </xf>
    <xf numFmtId="0" fontId="3" fillId="11" borderId="1" xfId="0" applyFont="1" applyFill="1" applyBorder="1" applyAlignment="1" applyProtection="1">
      <alignment horizontal="left" vertical="center" wrapText="1"/>
      <protection locked="0"/>
    </xf>
    <xf numFmtId="0" fontId="11" fillId="3" borderId="28" xfId="11" applyFont="1" applyFill="1" applyBorder="1" applyAlignment="1" applyProtection="1">
      <alignment horizontal="left" vertical="top" wrapText="1"/>
    </xf>
    <xf numFmtId="0" fontId="11" fillId="3" borderId="41" xfId="11" applyFont="1" applyFill="1" applyBorder="1" applyAlignment="1" applyProtection="1">
      <alignment horizontal="left" vertical="top" wrapText="1"/>
    </xf>
    <xf numFmtId="0" fontId="11" fillId="3" borderId="30" xfId="11" applyFont="1" applyFill="1" applyBorder="1" applyAlignment="1" applyProtection="1">
      <alignment horizontal="left" vertical="top" wrapText="1"/>
    </xf>
    <xf numFmtId="0" fontId="0" fillId="3" borderId="44" xfId="0" applyFill="1" applyBorder="1" applyAlignment="1" applyProtection="1">
      <alignment horizontal="left" vertical="top" wrapText="1"/>
    </xf>
    <xf numFmtId="0" fontId="0" fillId="3" borderId="0" xfId="0" applyFill="1" applyBorder="1" applyAlignment="1" applyProtection="1">
      <alignment horizontal="left" vertical="top" wrapText="1"/>
    </xf>
    <xf numFmtId="0" fontId="4" fillId="3" borderId="0" xfId="1" applyFill="1" applyBorder="1" applyAlignment="1" applyProtection="1">
      <alignment horizontal="left" vertical="top" wrapText="1"/>
    </xf>
    <xf numFmtId="0" fontId="4" fillId="3" borderId="31" xfId="1" applyFill="1" applyBorder="1" applyAlignment="1" applyProtection="1">
      <alignment horizontal="left" vertical="top" wrapText="1"/>
    </xf>
    <xf numFmtId="0" fontId="26" fillId="9" borderId="0" xfId="0" applyFont="1" applyFill="1" applyBorder="1" applyAlignment="1" applyProtection="1">
      <alignment horizontal="center" vertical="center" wrapText="1"/>
    </xf>
    <xf numFmtId="0" fontId="22" fillId="9" borderId="0" xfId="0" applyFont="1" applyFill="1" applyBorder="1" applyAlignment="1" applyProtection="1">
      <alignment horizontal="center" vertical="center" wrapText="1"/>
    </xf>
    <xf numFmtId="9" fontId="6" fillId="10" borderId="0" xfId="0" applyNumberFormat="1" applyFont="1" applyFill="1" applyBorder="1" applyAlignment="1" applyProtection="1">
      <alignment horizontal="center" vertical="center"/>
    </xf>
    <xf numFmtId="0" fontId="11" fillId="3" borderId="17" xfId="0" applyFont="1" applyFill="1" applyBorder="1" applyAlignment="1" applyProtection="1">
      <alignment horizontal="center" vertical="center" wrapText="1"/>
    </xf>
    <xf numFmtId="0" fontId="11" fillId="3" borderId="34" xfId="0" applyFont="1" applyFill="1" applyBorder="1" applyAlignment="1" applyProtection="1">
      <alignment horizontal="center" vertical="center" wrapText="1"/>
    </xf>
    <xf numFmtId="0" fontId="11" fillId="3" borderId="14" xfId="0" applyFont="1" applyFill="1" applyBorder="1" applyAlignment="1" applyProtection="1">
      <alignment horizontal="center" vertical="center" wrapText="1"/>
    </xf>
    <xf numFmtId="0" fontId="12" fillId="3" borderId="18" xfId="11" applyFont="1" applyFill="1" applyBorder="1" applyAlignment="1" applyProtection="1">
      <alignment horizontal="center" vertical="center" wrapText="1"/>
    </xf>
    <xf numFmtId="0" fontId="12" fillId="3" borderId="26" xfId="11" applyFont="1" applyFill="1" applyBorder="1" applyAlignment="1" applyProtection="1">
      <alignment horizontal="center" vertical="center" wrapText="1"/>
    </xf>
    <xf numFmtId="0" fontId="12" fillId="3" borderId="25" xfId="11" applyFont="1" applyFill="1" applyBorder="1" applyAlignment="1" applyProtection="1">
      <alignment horizontal="center" vertical="center" wrapText="1"/>
    </xf>
    <xf numFmtId="0" fontId="13" fillId="9" borderId="17" xfId="0" applyFont="1" applyFill="1" applyBorder="1" applyAlignment="1" applyProtection="1">
      <alignment horizontal="center" vertical="center" wrapText="1"/>
    </xf>
    <xf numFmtId="0" fontId="13" fillId="9" borderId="34" xfId="0" applyFont="1" applyFill="1" applyBorder="1" applyAlignment="1" applyProtection="1">
      <alignment horizontal="center" vertical="center" wrapText="1"/>
    </xf>
    <xf numFmtId="0" fontId="13" fillId="9" borderId="14" xfId="0" applyFont="1" applyFill="1" applyBorder="1" applyAlignment="1" applyProtection="1">
      <alignment horizontal="center" vertical="center" wrapText="1"/>
    </xf>
    <xf numFmtId="0" fontId="11" fillId="3" borderId="0" xfId="0" applyFont="1" applyFill="1" applyBorder="1" applyAlignment="1" applyProtection="1">
      <alignment horizontal="center" vertical="center" wrapText="1"/>
    </xf>
    <xf numFmtId="0" fontId="13" fillId="9" borderId="1" xfId="0" applyFont="1" applyFill="1" applyBorder="1" applyAlignment="1" applyProtection="1">
      <alignment horizontal="center" vertical="center" wrapText="1"/>
    </xf>
    <xf numFmtId="0" fontId="8" fillId="11" borderId="1" xfId="0" applyFont="1" applyFill="1" applyBorder="1" applyAlignment="1" applyProtection="1">
      <alignment horizontal="center" vertical="center" wrapText="1"/>
      <protection locked="0"/>
    </xf>
    <xf numFmtId="0" fontId="3" fillId="11" borderId="17" xfId="0" applyFont="1" applyFill="1" applyBorder="1" applyAlignment="1" applyProtection="1">
      <alignment horizontal="left" vertical="center" wrapText="1"/>
      <protection locked="0"/>
    </xf>
    <xf numFmtId="0" fontId="0" fillId="0" borderId="34" xfId="0" applyBorder="1" applyAlignment="1" applyProtection="1">
      <alignment horizontal="left" vertical="center" wrapText="1"/>
      <protection locked="0"/>
    </xf>
    <xf numFmtId="0" fontId="0" fillId="0" borderId="14" xfId="0" applyBorder="1" applyAlignment="1" applyProtection="1">
      <alignment horizontal="left" vertical="center" wrapText="1"/>
      <protection locked="0"/>
    </xf>
    <xf numFmtId="0" fontId="11" fillId="3" borderId="1" xfId="0" applyFont="1" applyFill="1" applyBorder="1" applyAlignment="1" applyProtection="1">
      <alignment horizontal="center" vertical="center" wrapText="1"/>
    </xf>
    <xf numFmtId="0" fontId="12" fillId="3" borderId="18" xfId="0" applyFont="1" applyFill="1" applyBorder="1" applyAlignment="1" applyProtection="1">
      <alignment horizontal="center" vertical="center" wrapText="1"/>
    </xf>
    <xf numFmtId="0" fontId="12" fillId="3" borderId="26" xfId="0" applyFont="1" applyFill="1" applyBorder="1" applyAlignment="1" applyProtection="1">
      <alignment horizontal="center" vertical="center" wrapText="1"/>
    </xf>
    <xf numFmtId="0" fontId="12" fillId="3" borderId="25" xfId="0" applyFont="1" applyFill="1" applyBorder="1" applyAlignment="1" applyProtection="1">
      <alignment horizontal="center" vertical="center" wrapText="1"/>
    </xf>
    <xf numFmtId="0" fontId="13" fillId="9" borderId="42" xfId="0" applyFont="1" applyFill="1" applyBorder="1" applyAlignment="1" applyProtection="1">
      <alignment horizontal="center" vertical="center" wrapText="1"/>
    </xf>
    <xf numFmtId="0" fontId="13" fillId="9" borderId="43" xfId="0" applyFont="1" applyFill="1" applyBorder="1" applyAlignment="1" applyProtection="1">
      <alignment horizontal="center" vertical="center" wrapText="1"/>
    </xf>
    <xf numFmtId="0" fontId="13" fillId="9" borderId="29" xfId="0" applyFont="1" applyFill="1" applyBorder="1" applyAlignment="1" applyProtection="1">
      <alignment horizontal="center" vertical="center" wrapText="1"/>
    </xf>
    <xf numFmtId="0" fontId="13" fillId="9" borderId="1" xfId="0" applyFont="1" applyFill="1" applyBorder="1" applyAlignment="1" applyProtection="1">
      <alignment horizontal="center" vertical="top" wrapText="1"/>
    </xf>
    <xf numFmtId="2" fontId="11" fillId="11" borderId="28" xfId="11" applyNumberFormat="1" applyFont="1" applyFill="1" applyBorder="1" applyAlignment="1" applyProtection="1">
      <alignment horizontal="center" vertical="center" wrapText="1"/>
      <protection locked="0"/>
    </xf>
    <xf numFmtId="2" fontId="11" fillId="11" borderId="42" xfId="11" applyNumberFormat="1" applyFont="1" applyFill="1" applyBorder="1" applyAlignment="1" applyProtection="1">
      <alignment horizontal="center" vertical="center" wrapText="1"/>
      <protection locked="0"/>
    </xf>
    <xf numFmtId="0" fontId="26" fillId="9" borderId="46" xfId="0" applyFont="1" applyFill="1" applyBorder="1" applyAlignment="1">
      <alignment horizontal="center" vertical="center" wrapText="1"/>
    </xf>
    <xf numFmtId="0" fontId="22" fillId="9" borderId="35" xfId="0" applyFont="1" applyFill="1" applyBorder="1" applyAlignment="1">
      <alignment horizontal="center" vertical="center" wrapText="1"/>
    </xf>
    <xf numFmtId="0" fontId="22" fillId="9" borderId="40" xfId="0" applyFont="1" applyFill="1" applyBorder="1" applyAlignment="1">
      <alignment horizontal="center" vertical="center" wrapText="1"/>
    </xf>
    <xf numFmtId="0" fontId="22" fillId="9" borderId="36" xfId="0" applyFont="1" applyFill="1" applyBorder="1" applyAlignment="1">
      <alignment horizontal="center" vertical="center" wrapText="1"/>
    </xf>
    <xf numFmtId="0" fontId="22" fillId="9" borderId="49" xfId="0" applyFont="1" applyFill="1" applyBorder="1" applyAlignment="1">
      <alignment horizontal="center" vertical="center" wrapText="1"/>
    </xf>
    <xf numFmtId="9" fontId="6" fillId="10" borderId="36" xfId="0" applyNumberFormat="1" applyFont="1" applyFill="1" applyBorder="1" applyAlignment="1">
      <alignment horizontal="center" vertical="center"/>
    </xf>
    <xf numFmtId="0" fontId="11" fillId="3" borderId="27" xfId="0" applyFont="1" applyFill="1" applyBorder="1" applyAlignment="1">
      <alignment horizontal="center" vertical="center" wrapText="1"/>
    </xf>
    <xf numFmtId="0" fontId="11" fillId="3" borderId="45" xfId="0" applyFont="1" applyFill="1" applyBorder="1" applyAlignment="1">
      <alignment horizontal="center" vertical="center" wrapText="1"/>
    </xf>
    <xf numFmtId="0" fontId="13" fillId="9" borderId="1" xfId="0" applyFont="1" applyFill="1" applyBorder="1" applyAlignment="1">
      <alignment horizontal="center" vertical="center" wrapText="1"/>
    </xf>
    <xf numFmtId="2" fontId="13" fillId="8" borderId="17" xfId="11" applyNumberFormat="1" applyFont="1" applyFill="1" applyBorder="1" applyAlignment="1">
      <alignment horizontal="center" vertical="center" wrapText="1"/>
    </xf>
    <xf numFmtId="2" fontId="13" fillId="8" borderId="34" xfId="11" applyNumberFormat="1" applyFont="1" applyFill="1" applyBorder="1" applyAlignment="1">
      <alignment horizontal="center" vertical="center" wrapText="1"/>
    </xf>
    <xf numFmtId="2" fontId="13" fillId="8" borderId="14" xfId="11" applyNumberFormat="1" applyFont="1" applyFill="1" applyBorder="1" applyAlignment="1">
      <alignment horizontal="center" vertical="center" wrapText="1"/>
    </xf>
    <xf numFmtId="165" fontId="12" fillId="3" borderId="18" xfId="11" applyNumberFormat="1" applyFont="1" applyFill="1" applyBorder="1" applyAlignment="1">
      <alignment horizontal="center" vertical="center" wrapText="1"/>
    </xf>
    <xf numFmtId="165" fontId="12" fillId="3" borderId="25" xfId="11" applyNumberFormat="1" applyFont="1" applyFill="1" applyBorder="1" applyAlignment="1">
      <alignment horizontal="center" vertical="center" wrapText="1"/>
    </xf>
    <xf numFmtId="0" fontId="16" fillId="0" borderId="18" xfId="0" applyFont="1" applyFill="1" applyBorder="1" applyAlignment="1">
      <alignment horizontal="center" vertical="center" wrapText="1"/>
    </xf>
    <xf numFmtId="0" fontId="16" fillId="0" borderId="25" xfId="0" applyFont="1" applyFill="1" applyBorder="1" applyAlignment="1">
      <alignment horizontal="center" vertical="center" wrapText="1"/>
    </xf>
    <xf numFmtId="2" fontId="11" fillId="3" borderId="18" xfId="11" applyNumberFormat="1" applyFont="1" applyFill="1" applyBorder="1" applyAlignment="1">
      <alignment horizontal="center" vertical="center" wrapText="1"/>
    </xf>
    <xf numFmtId="2" fontId="11" fillId="3" borderId="25" xfId="11" applyNumberFormat="1" applyFont="1" applyFill="1" applyBorder="1" applyAlignment="1">
      <alignment horizontal="center" vertical="center" wrapText="1"/>
    </xf>
    <xf numFmtId="2" fontId="12" fillId="11" borderId="28" xfId="11" applyNumberFormat="1" applyFont="1" applyFill="1" applyBorder="1" applyAlignment="1" applyProtection="1">
      <alignment horizontal="center" vertical="center" wrapText="1"/>
      <protection locked="0"/>
    </xf>
    <xf numFmtId="2" fontId="12" fillId="11" borderId="30" xfId="11" applyNumberFormat="1" applyFont="1" applyFill="1" applyBorder="1" applyAlignment="1" applyProtection="1">
      <alignment horizontal="center" vertical="center" wrapText="1"/>
      <protection locked="0"/>
    </xf>
    <xf numFmtId="2" fontId="12" fillId="11" borderId="42" xfId="11" applyNumberFormat="1" applyFont="1" applyFill="1" applyBorder="1" applyAlignment="1" applyProtection="1">
      <alignment horizontal="center" vertical="center" wrapText="1"/>
      <protection locked="0"/>
    </xf>
    <xf numFmtId="2" fontId="12" fillId="11" borderId="29" xfId="11" applyNumberFormat="1" applyFont="1" applyFill="1" applyBorder="1" applyAlignment="1" applyProtection="1">
      <alignment horizontal="center" vertical="center" wrapText="1"/>
      <protection locked="0"/>
    </xf>
    <xf numFmtId="0" fontId="42" fillId="11" borderId="17" xfId="0" applyFont="1" applyFill="1" applyBorder="1" applyAlignment="1" applyProtection="1">
      <alignment horizontal="center" vertical="center"/>
      <protection locked="0" hidden="1"/>
    </xf>
    <xf numFmtId="0" fontId="42" fillId="11" borderId="14" xfId="0" applyFont="1" applyFill="1" applyBorder="1" applyAlignment="1" applyProtection="1">
      <alignment horizontal="center" vertical="center"/>
      <protection locked="0" hidden="1"/>
    </xf>
    <xf numFmtId="0" fontId="26" fillId="9" borderId="46" xfId="0" applyFont="1" applyFill="1" applyBorder="1" applyAlignment="1" applyProtection="1">
      <alignment horizontal="center" vertical="center" wrapText="1"/>
    </xf>
    <xf numFmtId="0" fontId="26" fillId="9" borderId="35" xfId="0" applyFont="1" applyFill="1" applyBorder="1" applyAlignment="1" applyProtection="1">
      <alignment horizontal="center" vertical="center" wrapText="1"/>
    </xf>
    <xf numFmtId="0" fontId="26" fillId="9" borderId="40" xfId="0" applyFont="1" applyFill="1" applyBorder="1" applyAlignment="1" applyProtection="1">
      <alignment horizontal="center" vertical="center" wrapText="1"/>
    </xf>
    <xf numFmtId="0" fontId="26" fillId="9" borderId="36" xfId="0" applyFont="1" applyFill="1" applyBorder="1" applyAlignment="1" applyProtection="1">
      <alignment horizontal="center" vertical="center" wrapText="1"/>
    </xf>
    <xf numFmtId="0" fontId="22" fillId="9" borderId="49" xfId="0" applyFont="1" applyFill="1" applyBorder="1" applyAlignment="1" applyProtection="1">
      <alignment horizontal="center" vertical="center" wrapText="1"/>
    </xf>
    <xf numFmtId="0" fontId="22" fillId="9" borderId="35" xfId="0" applyFont="1" applyFill="1" applyBorder="1" applyAlignment="1" applyProtection="1">
      <alignment horizontal="center" vertical="center" wrapText="1"/>
    </xf>
    <xf numFmtId="0" fontId="22" fillId="9" borderId="50" xfId="0" applyFont="1" applyFill="1" applyBorder="1" applyAlignment="1" applyProtection="1">
      <alignment horizontal="center" vertical="center" wrapText="1"/>
    </xf>
    <xf numFmtId="9" fontId="6" fillId="10" borderId="36" xfId="0" applyNumberFormat="1" applyFont="1" applyFill="1" applyBorder="1" applyAlignment="1" applyProtection="1">
      <alignment horizontal="center" vertical="center"/>
    </xf>
    <xf numFmtId="9" fontId="6" fillId="10" borderId="48" xfId="0" applyNumberFormat="1" applyFont="1" applyFill="1" applyBorder="1" applyAlignment="1" applyProtection="1">
      <alignment horizontal="center" vertical="center"/>
    </xf>
    <xf numFmtId="0" fontId="11" fillId="3" borderId="1" xfId="0" applyFont="1" applyFill="1" applyBorder="1" applyAlignment="1" applyProtection="1">
      <alignment horizontal="left" vertical="center" wrapText="1"/>
    </xf>
    <xf numFmtId="2" fontId="13" fillId="8" borderId="17" xfId="11" applyNumberFormat="1" applyFont="1" applyFill="1" applyBorder="1" applyAlignment="1" applyProtection="1">
      <alignment horizontal="center" vertical="center" wrapText="1"/>
    </xf>
    <xf numFmtId="2" fontId="13" fillId="8" borderId="34" xfId="11" applyNumberFormat="1" applyFont="1" applyFill="1" applyBorder="1" applyAlignment="1" applyProtection="1">
      <alignment horizontal="center" vertical="center" wrapText="1"/>
    </xf>
    <xf numFmtId="2" fontId="13" fillId="8" borderId="1" xfId="11" applyNumberFormat="1" applyFont="1" applyFill="1" applyBorder="1" applyAlignment="1" applyProtection="1">
      <alignment horizontal="center" vertical="center" wrapText="1"/>
    </xf>
    <xf numFmtId="2" fontId="60" fillId="8" borderId="1" xfId="11" applyNumberFormat="1" applyFont="1" applyFill="1" applyAlignment="1" applyProtection="1">
      <alignment horizontal="center" vertical="center" wrapText="1"/>
    </xf>
    <xf numFmtId="0" fontId="13" fillId="9" borderId="17" xfId="0" applyFont="1" applyFill="1" applyBorder="1" applyAlignment="1" applyProtection="1">
      <alignment horizontal="center" vertical="center"/>
    </xf>
    <xf numFmtId="0" fontId="13" fillId="9" borderId="34" xfId="0" applyFont="1" applyFill="1" applyBorder="1" applyAlignment="1" applyProtection="1">
      <alignment horizontal="center" vertical="center"/>
    </xf>
    <xf numFmtId="0" fontId="13" fillId="9" borderId="14" xfId="0" applyFont="1" applyFill="1" applyBorder="1" applyAlignment="1" applyProtection="1">
      <alignment horizontal="center" vertical="center"/>
    </xf>
    <xf numFmtId="0" fontId="2" fillId="0" borderId="30" xfId="0" applyFont="1" applyBorder="1" applyAlignment="1" applyProtection="1">
      <alignment horizontal="center" vertical="center"/>
    </xf>
    <xf numFmtId="0" fontId="2" fillId="0" borderId="31" xfId="0" applyFont="1" applyBorder="1" applyAlignment="1" applyProtection="1">
      <alignment horizontal="center" vertical="center"/>
    </xf>
    <xf numFmtId="0" fontId="37" fillId="11" borderId="17" xfId="0" applyFont="1" applyFill="1" applyBorder="1" applyAlignment="1" applyProtection="1">
      <alignment horizontal="center" vertical="center"/>
      <protection locked="0" hidden="1"/>
    </xf>
    <xf numFmtId="0" fontId="37" fillId="11" borderId="34" xfId="0" applyFont="1" applyFill="1" applyBorder="1" applyAlignment="1" applyProtection="1">
      <alignment horizontal="center" vertical="center"/>
      <protection locked="0" hidden="1"/>
    </xf>
    <xf numFmtId="2" fontId="13" fillId="8" borderId="17" xfId="11" applyNumberFormat="1" applyFont="1" applyFill="1" applyBorder="1" applyAlignment="1" applyProtection="1">
      <alignment horizontal="left" vertical="center" wrapText="1"/>
    </xf>
    <xf numFmtId="2" fontId="13" fillId="8" borderId="14" xfId="11" applyNumberFormat="1" applyFont="1" applyFill="1" applyBorder="1" applyAlignment="1" applyProtection="1">
      <alignment horizontal="left" vertical="center" wrapText="1"/>
    </xf>
    <xf numFmtId="0" fontId="37" fillId="11" borderId="17" xfId="0" applyFont="1" applyFill="1" applyBorder="1" applyAlignment="1" applyProtection="1">
      <alignment horizontal="left" vertical="center" wrapText="1"/>
      <protection locked="0" hidden="1"/>
    </xf>
    <xf numFmtId="0" fontId="37" fillId="11" borderId="34" xfId="0" applyFont="1" applyFill="1" applyBorder="1" applyAlignment="1" applyProtection="1">
      <alignment horizontal="left" vertical="center"/>
      <protection locked="0" hidden="1"/>
    </xf>
    <xf numFmtId="0" fontId="37" fillId="11" borderId="14" xfId="0" applyFont="1" applyFill="1" applyBorder="1" applyAlignment="1" applyProtection="1">
      <alignment horizontal="left" vertical="center"/>
      <protection locked="0" hidden="1"/>
    </xf>
    <xf numFmtId="2" fontId="13" fillId="8" borderId="14" xfId="11" applyNumberFormat="1" applyFont="1" applyFill="1" applyBorder="1" applyAlignment="1" applyProtection="1">
      <alignment horizontal="center" vertical="center" wrapText="1"/>
    </xf>
    <xf numFmtId="164" fontId="37" fillId="11" borderId="17" xfId="0" applyNumberFormat="1" applyFont="1" applyFill="1" applyBorder="1" applyAlignment="1" applyProtection="1">
      <alignment horizontal="center" vertical="center"/>
      <protection locked="0" hidden="1"/>
    </xf>
    <xf numFmtId="164" fontId="37" fillId="11" borderId="34" xfId="0" applyNumberFormat="1" applyFont="1" applyFill="1" applyBorder="1" applyAlignment="1" applyProtection="1">
      <alignment horizontal="center" vertical="center"/>
      <protection locked="0" hidden="1"/>
    </xf>
    <xf numFmtId="0" fontId="37" fillId="11" borderId="34" xfId="0" applyFont="1" applyFill="1" applyBorder="1" applyAlignment="1" applyProtection="1">
      <alignment horizontal="left" vertical="center" wrapText="1"/>
      <protection locked="0" hidden="1"/>
    </xf>
    <xf numFmtId="0" fontId="37" fillId="11" borderId="17" xfId="0" applyFont="1" applyFill="1" applyBorder="1" applyAlignment="1" applyProtection="1">
      <alignment horizontal="left" vertical="center"/>
      <protection locked="0" hidden="1"/>
    </xf>
    <xf numFmtId="0" fontId="13" fillId="9" borderId="17" xfId="0" applyFont="1" applyFill="1" applyBorder="1" applyAlignment="1" applyProtection="1">
      <alignment horizontal="center" vertical="center" wrapText="1"/>
      <protection hidden="1"/>
    </xf>
    <xf numFmtId="0" fontId="13" fillId="9" borderId="34" xfId="0" applyFont="1" applyFill="1" applyBorder="1" applyAlignment="1" applyProtection="1">
      <alignment horizontal="center" vertical="center" wrapText="1"/>
      <protection hidden="1"/>
    </xf>
    <xf numFmtId="0" fontId="13" fillId="9" borderId="14" xfId="0" applyFont="1" applyFill="1" applyBorder="1" applyAlignment="1" applyProtection="1">
      <alignment horizontal="center" vertical="center" wrapText="1"/>
      <protection hidden="1"/>
    </xf>
    <xf numFmtId="2" fontId="13" fillId="8" borderId="28" xfId="11" applyNumberFormat="1" applyFont="1" applyFill="1" applyBorder="1" applyAlignment="1" applyProtection="1">
      <alignment horizontal="center" vertical="center" wrapText="1"/>
      <protection hidden="1"/>
    </xf>
    <xf numFmtId="2" fontId="13" fillId="8" borderId="41" xfId="11" applyNumberFormat="1" applyFont="1" applyFill="1" applyBorder="1" applyAlignment="1" applyProtection="1">
      <alignment horizontal="center" vertical="center" wrapText="1"/>
      <protection hidden="1"/>
    </xf>
    <xf numFmtId="2" fontId="13" fillId="8" borderId="30" xfId="11" applyNumberFormat="1" applyFont="1" applyFill="1" applyBorder="1" applyAlignment="1" applyProtection="1">
      <alignment horizontal="center" vertical="center" wrapText="1"/>
      <protection hidden="1"/>
    </xf>
    <xf numFmtId="2" fontId="12" fillId="3" borderId="34" xfId="11" applyNumberFormat="1" applyFont="1" applyFill="1" applyBorder="1" applyAlignment="1" applyProtection="1">
      <alignment horizontal="center" vertical="center" wrapText="1"/>
      <protection hidden="1"/>
    </xf>
    <xf numFmtId="2" fontId="12" fillId="3" borderId="14" xfId="11" applyNumberFormat="1" applyFont="1" applyFill="1" applyBorder="1" applyAlignment="1" applyProtection="1">
      <alignment horizontal="center" vertical="center" wrapText="1"/>
      <protection hidden="1"/>
    </xf>
    <xf numFmtId="0" fontId="43" fillId="11" borderId="42" xfId="0" applyFont="1" applyFill="1" applyBorder="1" applyAlignment="1" applyProtection="1">
      <alignment horizontal="center" vertical="center" wrapText="1"/>
      <protection locked="0" hidden="1"/>
    </xf>
    <xf numFmtId="0" fontId="43" fillId="11" borderId="29" xfId="0" applyFont="1" applyFill="1" applyBorder="1" applyAlignment="1" applyProtection="1">
      <alignment horizontal="center" vertical="center" wrapText="1"/>
      <protection locked="0" hidden="1"/>
    </xf>
    <xf numFmtId="0" fontId="43" fillId="11" borderId="17" xfId="0" applyFont="1" applyFill="1" applyBorder="1" applyAlignment="1" applyProtection="1">
      <alignment horizontal="center" vertical="center"/>
      <protection locked="0" hidden="1"/>
    </xf>
    <xf numFmtId="0" fontId="43" fillId="11" borderId="14" xfId="0" applyFont="1" applyFill="1" applyBorder="1" applyAlignment="1" applyProtection="1">
      <alignment horizontal="center" vertical="center"/>
      <protection locked="0" hidden="1"/>
    </xf>
    <xf numFmtId="2" fontId="13" fillId="8" borderId="1" xfId="11" applyNumberFormat="1" applyFont="1" applyFill="1" applyBorder="1" applyAlignment="1" applyProtection="1">
      <alignment horizontal="center" vertical="center" wrapText="1"/>
      <protection hidden="1"/>
    </xf>
    <xf numFmtId="2" fontId="13" fillId="8" borderId="17" xfId="11" applyNumberFormat="1" applyFont="1" applyFill="1" applyBorder="1" applyAlignment="1" applyProtection="1">
      <alignment horizontal="center" vertical="center" wrapText="1"/>
      <protection hidden="1"/>
    </xf>
    <xf numFmtId="2" fontId="13" fillId="8" borderId="14" xfId="11" applyNumberFormat="1" applyFont="1" applyFill="1" applyBorder="1" applyAlignment="1" applyProtection="1">
      <alignment horizontal="center" vertical="center" wrapText="1"/>
      <protection hidden="1"/>
    </xf>
    <xf numFmtId="2" fontId="13" fillId="8" borderId="34" xfId="11" applyNumberFormat="1" applyFont="1" applyFill="1" applyBorder="1" applyAlignment="1" applyProtection="1">
      <alignment horizontal="center" vertical="center" wrapText="1"/>
      <protection hidden="1"/>
    </xf>
    <xf numFmtId="0" fontId="41" fillId="11" borderId="17" xfId="0" applyFont="1" applyFill="1" applyBorder="1" applyAlignment="1" applyProtection="1">
      <alignment horizontal="left" vertical="center" wrapText="1"/>
      <protection locked="0" hidden="1"/>
    </xf>
    <xf numFmtId="0" fontId="41" fillId="11" borderId="34" xfId="0" applyFont="1" applyFill="1" applyBorder="1" applyAlignment="1" applyProtection="1">
      <alignment horizontal="left" vertical="center"/>
      <protection locked="0" hidden="1"/>
    </xf>
    <xf numFmtId="0" fontId="16" fillId="0" borderId="1" xfId="0" applyFont="1" applyBorder="1" applyAlignment="1" applyProtection="1">
      <alignment horizontal="center" vertical="center" wrapText="1"/>
      <protection hidden="1"/>
    </xf>
    <xf numFmtId="0" fontId="17" fillId="0" borderId="18" xfId="0" quotePrefix="1" applyFont="1" applyBorder="1" applyAlignment="1" applyProtection="1">
      <alignment horizontal="center" vertical="center"/>
      <protection hidden="1"/>
    </xf>
    <xf numFmtId="0" fontId="17" fillId="0" borderId="26" xfId="0" quotePrefix="1" applyFont="1" applyBorder="1" applyAlignment="1" applyProtection="1">
      <alignment horizontal="center" vertical="center"/>
      <protection hidden="1"/>
    </xf>
    <xf numFmtId="0" fontId="17" fillId="0" borderId="25" xfId="0" quotePrefix="1" applyFont="1" applyBorder="1" applyAlignment="1" applyProtection="1">
      <alignment horizontal="center" vertical="center"/>
      <protection hidden="1"/>
    </xf>
    <xf numFmtId="0" fontId="17" fillId="3" borderId="28" xfId="0" applyFont="1" applyFill="1" applyBorder="1" applyAlignment="1" applyProtection="1">
      <alignment horizontal="center" vertical="center" wrapText="1"/>
      <protection hidden="1"/>
    </xf>
    <xf numFmtId="0" fontId="17" fillId="3" borderId="44" xfId="0" applyFont="1" applyFill="1" applyBorder="1" applyAlignment="1" applyProtection="1">
      <alignment horizontal="center" vertical="center" wrapText="1"/>
      <protection hidden="1"/>
    </xf>
    <xf numFmtId="0" fontId="17" fillId="3" borderId="42" xfId="0" applyFont="1" applyFill="1" applyBorder="1" applyAlignment="1" applyProtection="1">
      <alignment horizontal="center" vertical="center" wrapText="1"/>
      <protection hidden="1"/>
    </xf>
    <xf numFmtId="0" fontId="41" fillId="11" borderId="34" xfId="0" applyFont="1" applyFill="1" applyBorder="1" applyAlignment="1" applyProtection="1">
      <alignment horizontal="left" vertical="center" wrapText="1"/>
      <protection locked="0" hidden="1"/>
    </xf>
    <xf numFmtId="0" fontId="2" fillId="0" borderId="28" xfId="0" quotePrefix="1" applyFont="1" applyBorder="1" applyAlignment="1" applyProtection="1">
      <alignment horizontal="center" vertical="center"/>
      <protection hidden="1"/>
    </xf>
    <xf numFmtId="0" fontId="2" fillId="0" borderId="44" xfId="0" quotePrefix="1" applyFont="1" applyBorder="1" applyAlignment="1" applyProtection="1">
      <alignment horizontal="center" vertical="center"/>
      <protection hidden="1"/>
    </xf>
    <xf numFmtId="0" fontId="2" fillId="0" borderId="42" xfId="0" quotePrefix="1" applyFont="1" applyBorder="1" applyAlignment="1" applyProtection="1">
      <alignment horizontal="center" vertical="center"/>
      <protection hidden="1"/>
    </xf>
    <xf numFmtId="0" fontId="17" fillId="3" borderId="1" xfId="0" applyFont="1" applyFill="1" applyBorder="1" applyAlignment="1" applyProtection="1">
      <alignment horizontal="center" vertical="center" wrapText="1"/>
      <protection hidden="1"/>
    </xf>
    <xf numFmtId="0" fontId="2" fillId="0" borderId="1" xfId="0" quotePrefix="1" applyFont="1" applyBorder="1" applyAlignment="1" applyProtection="1">
      <alignment horizontal="center" vertical="center"/>
      <protection hidden="1"/>
    </xf>
    <xf numFmtId="2" fontId="12" fillId="3" borderId="17" xfId="11" applyNumberFormat="1" applyFont="1" applyFill="1" applyBorder="1" applyAlignment="1" applyProtection="1">
      <alignment horizontal="center" vertical="center" wrapText="1"/>
      <protection hidden="1"/>
    </xf>
    <xf numFmtId="0" fontId="16" fillId="3" borderId="1" xfId="0" applyFont="1" applyFill="1" applyBorder="1" applyAlignment="1" applyProtection="1">
      <alignment horizontal="center" vertical="center" wrapText="1"/>
      <protection hidden="1"/>
    </xf>
    <xf numFmtId="0" fontId="16" fillId="0" borderId="17" xfId="0" applyFont="1" applyBorder="1" applyAlignment="1" applyProtection="1">
      <alignment horizontal="center" vertical="center" wrapText="1"/>
      <protection hidden="1"/>
    </xf>
    <xf numFmtId="0" fontId="16" fillId="0" borderId="14" xfId="0" applyFont="1" applyBorder="1" applyAlignment="1" applyProtection="1">
      <alignment horizontal="center" vertical="center" wrapText="1"/>
      <protection hidden="1"/>
    </xf>
    <xf numFmtId="0" fontId="24" fillId="0" borderId="17" xfId="0" applyFont="1" applyBorder="1" applyAlignment="1" applyProtection="1">
      <alignment horizontal="center" vertical="center" wrapText="1"/>
      <protection hidden="1"/>
    </xf>
    <xf numFmtId="0" fontId="24" fillId="0" borderId="14" xfId="0" applyFont="1" applyBorder="1" applyAlignment="1" applyProtection="1">
      <alignment horizontal="center" vertical="center" wrapText="1"/>
      <protection hidden="1"/>
    </xf>
    <xf numFmtId="0" fontId="2" fillId="0" borderId="18" xfId="0" quotePrefix="1" applyFont="1" applyBorder="1" applyAlignment="1" applyProtection="1">
      <alignment horizontal="center" vertical="center"/>
      <protection hidden="1"/>
    </xf>
    <xf numFmtId="0" fontId="2" fillId="0" borderId="26" xfId="0" quotePrefix="1" applyFont="1" applyBorder="1" applyAlignment="1" applyProtection="1">
      <alignment horizontal="center" vertical="center"/>
      <protection hidden="1"/>
    </xf>
    <xf numFmtId="0" fontId="17" fillId="3" borderId="26" xfId="0" applyFont="1" applyFill="1" applyBorder="1" applyAlignment="1" applyProtection="1">
      <alignment horizontal="center" vertical="center" wrapText="1"/>
      <protection hidden="1"/>
    </xf>
    <xf numFmtId="0" fontId="16" fillId="3" borderId="26" xfId="0" applyFont="1" applyFill="1" applyBorder="1" applyAlignment="1" applyProtection="1">
      <alignment horizontal="center" vertical="center" wrapText="1"/>
      <protection hidden="1"/>
    </xf>
    <xf numFmtId="0" fontId="44" fillId="3" borderId="18" xfId="12" applyFont="1" applyFill="1" applyBorder="1" applyAlignment="1" applyProtection="1">
      <alignment horizontal="left" vertical="center" wrapText="1"/>
      <protection hidden="1"/>
    </xf>
    <xf numFmtId="0" fontId="44" fillId="3" borderId="26" xfId="12" applyFont="1" applyFill="1" applyBorder="1" applyAlignment="1" applyProtection="1">
      <alignment horizontal="left" vertical="center" wrapText="1"/>
      <protection hidden="1"/>
    </xf>
    <xf numFmtId="0" fontId="44" fillId="3" borderId="25" xfId="12" applyFont="1" applyFill="1" applyBorder="1" applyAlignment="1" applyProtection="1">
      <alignment horizontal="left" vertical="center" wrapText="1"/>
      <protection hidden="1"/>
    </xf>
    <xf numFmtId="0" fontId="36" fillId="0" borderId="18" xfId="0" applyFont="1" applyBorder="1" applyAlignment="1" applyProtection="1">
      <alignment horizontal="center" vertical="center" wrapText="1"/>
      <protection hidden="1"/>
    </xf>
    <xf numFmtId="0" fontId="36" fillId="0" borderId="26" xfId="0" applyFont="1" applyBorder="1" applyAlignment="1" applyProtection="1">
      <alignment horizontal="center" vertical="center" wrapText="1"/>
      <protection hidden="1"/>
    </xf>
    <xf numFmtId="0" fontId="36" fillId="0" borderId="25" xfId="0" applyFont="1" applyBorder="1" applyAlignment="1" applyProtection="1">
      <alignment horizontal="center" vertical="center" wrapText="1"/>
      <protection hidden="1"/>
    </xf>
    <xf numFmtId="0" fontId="45" fillId="17" borderId="17" xfId="0" applyFont="1" applyFill="1" applyBorder="1" applyAlignment="1" applyProtection="1">
      <alignment horizontal="center" vertical="center" wrapText="1"/>
      <protection hidden="1"/>
    </xf>
    <xf numFmtId="0" fontId="45" fillId="17" borderId="34" xfId="0" applyFont="1" applyFill="1" applyBorder="1" applyAlignment="1" applyProtection="1">
      <alignment horizontal="center" vertical="center" wrapText="1"/>
      <protection hidden="1"/>
    </xf>
    <xf numFmtId="0" fontId="45" fillId="17" borderId="14" xfId="0" applyFont="1" applyFill="1" applyBorder="1" applyAlignment="1" applyProtection="1">
      <alignment horizontal="center" vertical="center" wrapText="1"/>
      <protection hidden="1"/>
    </xf>
    <xf numFmtId="0" fontId="12" fillId="3" borderId="30" xfId="11" applyFont="1" applyFill="1" applyBorder="1" applyAlignment="1" applyProtection="1">
      <alignment horizontal="center" vertical="center" wrapText="1"/>
      <protection hidden="1"/>
    </xf>
    <xf numFmtId="0" fontId="12" fillId="3" borderId="31" xfId="11" applyFont="1" applyFill="1" applyBorder="1" applyAlignment="1" applyProtection="1">
      <alignment horizontal="center" vertical="center" wrapText="1"/>
      <protection hidden="1"/>
    </xf>
    <xf numFmtId="0" fontId="47" fillId="11" borderId="17" xfId="0" applyFont="1" applyFill="1" applyBorder="1" applyAlignment="1" applyProtection="1">
      <alignment horizontal="left" vertical="center" wrapText="1"/>
      <protection locked="0" hidden="1"/>
    </xf>
    <xf numFmtId="0" fontId="47" fillId="11" borderId="34" xfId="0" applyFont="1" applyFill="1" applyBorder="1" applyAlignment="1" applyProtection="1">
      <alignment horizontal="left" vertical="center" wrapText="1"/>
      <protection locked="0" hidden="1"/>
    </xf>
    <xf numFmtId="0" fontId="47" fillId="11" borderId="14" xfId="0" applyFont="1" applyFill="1" applyBorder="1" applyAlignment="1" applyProtection="1">
      <alignment horizontal="left" vertical="center" wrapText="1"/>
      <protection locked="0" hidden="1"/>
    </xf>
    <xf numFmtId="0" fontId="2" fillId="0" borderId="18" xfId="0" applyFont="1" applyBorder="1" applyAlignment="1" applyProtection="1">
      <alignment horizontal="center" vertical="center"/>
      <protection hidden="1"/>
    </xf>
    <xf numFmtId="0" fontId="2" fillId="0" borderId="26" xfId="0" applyFont="1" applyBorder="1" applyAlignment="1" applyProtection="1">
      <alignment horizontal="center" vertical="center"/>
      <protection hidden="1"/>
    </xf>
    <xf numFmtId="0" fontId="2" fillId="0" borderId="25" xfId="0" applyFont="1" applyBorder="1" applyAlignment="1" applyProtection="1">
      <alignment horizontal="center" vertical="center"/>
      <protection hidden="1"/>
    </xf>
    <xf numFmtId="2" fontId="11" fillId="3" borderId="18" xfId="11" applyNumberFormat="1" applyFont="1" applyFill="1" applyBorder="1" applyAlignment="1" applyProtection="1">
      <alignment horizontal="center" vertical="center" wrapText="1"/>
      <protection hidden="1"/>
    </xf>
    <xf numFmtId="2" fontId="11" fillId="3" borderId="26" xfId="11" applyNumberFormat="1" applyFont="1" applyFill="1" applyBorder="1" applyAlignment="1" applyProtection="1">
      <alignment horizontal="center" vertical="center" wrapText="1"/>
      <protection hidden="1"/>
    </xf>
    <xf numFmtId="2" fontId="11" fillId="3" borderId="25" xfId="11" applyNumberFormat="1" applyFont="1" applyFill="1" applyBorder="1" applyAlignment="1" applyProtection="1">
      <alignment horizontal="center" vertical="center" wrapText="1"/>
      <protection hidden="1"/>
    </xf>
    <xf numFmtId="0" fontId="43" fillId="11" borderId="1" xfId="0" applyFont="1" applyFill="1" applyBorder="1" applyAlignment="1" applyProtection="1">
      <alignment horizontal="center" vertical="center" wrapText="1"/>
      <protection locked="0" hidden="1"/>
    </xf>
    <xf numFmtId="0" fontId="16" fillId="0" borderId="18" xfId="0" applyFont="1" applyBorder="1" applyAlignment="1" applyProtection="1">
      <alignment horizontal="center" vertical="center" wrapText="1"/>
      <protection hidden="1"/>
    </xf>
    <xf numFmtId="0" fontId="16" fillId="0" borderId="26" xfId="0" applyFont="1" applyBorder="1" applyAlignment="1" applyProtection="1">
      <alignment horizontal="center" vertical="center" wrapText="1"/>
      <protection hidden="1"/>
    </xf>
    <xf numFmtId="0" fontId="16" fillId="0" borderId="25" xfId="0" applyFont="1" applyBorder="1" applyAlignment="1" applyProtection="1">
      <alignment horizontal="center" vertical="center" wrapText="1"/>
      <protection hidden="1"/>
    </xf>
    <xf numFmtId="0" fontId="45" fillId="0" borderId="1" xfId="0" applyFont="1" applyBorder="1" applyAlignment="1" applyProtection="1">
      <alignment horizontal="center" vertical="center" wrapText="1"/>
      <protection hidden="1"/>
    </xf>
    <xf numFmtId="0" fontId="56" fillId="3" borderId="25" xfId="0" applyFont="1" applyFill="1" applyBorder="1" applyAlignment="1" applyProtection="1">
      <alignment horizontal="left" vertical="center" wrapText="1"/>
      <protection hidden="1"/>
    </xf>
    <xf numFmtId="0" fontId="13" fillId="9" borderId="1" xfId="0" applyFont="1" applyFill="1" applyBorder="1" applyAlignment="1" applyProtection="1">
      <alignment horizontal="center" vertical="center" wrapText="1"/>
      <protection hidden="1"/>
    </xf>
    <xf numFmtId="2" fontId="48" fillId="8" borderId="34" xfId="11" applyNumberFormat="1" applyFont="1" applyFill="1" applyBorder="1" applyAlignment="1" applyProtection="1">
      <alignment horizontal="center" vertical="center" wrapText="1"/>
      <protection hidden="1"/>
    </xf>
    <xf numFmtId="2" fontId="48" fillId="8" borderId="14" xfId="11" applyNumberFormat="1" applyFont="1" applyFill="1" applyBorder="1" applyAlignment="1" applyProtection="1">
      <alignment horizontal="center" vertical="center" wrapText="1"/>
      <protection hidden="1"/>
    </xf>
    <xf numFmtId="0" fontId="50" fillId="11" borderId="17" xfId="0" applyFont="1" applyFill="1" applyBorder="1" applyAlignment="1" applyProtection="1">
      <alignment horizontal="left" vertical="center" wrapText="1"/>
      <protection locked="0" hidden="1"/>
    </xf>
    <xf numFmtId="0" fontId="50" fillId="11" borderId="34" xfId="0" applyFont="1" applyFill="1" applyBorder="1" applyAlignment="1" applyProtection="1">
      <alignment horizontal="left" vertical="center" wrapText="1"/>
      <protection locked="0" hidden="1"/>
    </xf>
    <xf numFmtId="0" fontId="47" fillId="3" borderId="17" xfId="12" applyFont="1" applyFill="1" applyBorder="1" applyAlignment="1" applyProtection="1">
      <alignment horizontal="left" vertical="center" wrapText="1"/>
      <protection hidden="1"/>
    </xf>
    <xf numFmtId="0" fontId="47" fillId="3" borderId="14" xfId="12" applyFont="1" applyFill="1" applyBorder="1" applyAlignment="1" applyProtection="1">
      <alignment horizontal="left" vertical="center" wrapText="1"/>
      <protection hidden="1"/>
    </xf>
    <xf numFmtId="0" fontId="43" fillId="11" borderId="17" xfId="0" applyFont="1" applyFill="1" applyBorder="1" applyAlignment="1" applyProtection="1">
      <alignment horizontal="center" vertical="center" wrapText="1"/>
      <protection locked="0" hidden="1"/>
    </xf>
    <xf numFmtId="0" fontId="43" fillId="11" borderId="34" xfId="0" applyFont="1" applyFill="1" applyBorder="1" applyAlignment="1" applyProtection="1">
      <alignment horizontal="center" vertical="center" wrapText="1"/>
      <protection locked="0" hidden="1"/>
    </xf>
    <xf numFmtId="2" fontId="53" fillId="11" borderId="17" xfId="11" applyNumberFormat="1" applyFont="1" applyFill="1" applyBorder="1" applyAlignment="1" applyProtection="1">
      <alignment horizontal="center" vertical="center" wrapText="1"/>
      <protection locked="0" hidden="1"/>
    </xf>
    <xf numFmtId="2" fontId="53" fillId="11" borderId="34" xfId="11" applyNumberFormat="1" applyFont="1" applyFill="1" applyBorder="1" applyAlignment="1" applyProtection="1">
      <alignment horizontal="center" vertical="center" wrapText="1"/>
      <protection locked="0" hidden="1"/>
    </xf>
    <xf numFmtId="0" fontId="16" fillId="3" borderId="18" xfId="0" quotePrefix="1" applyFont="1" applyFill="1" applyBorder="1" applyAlignment="1" applyProtection="1">
      <alignment horizontal="center" vertical="center" wrapText="1"/>
      <protection hidden="1"/>
    </xf>
    <xf numFmtId="0" fontId="16" fillId="3" borderId="26" xfId="0" quotePrefix="1" applyFont="1" applyFill="1" applyBorder="1" applyAlignment="1" applyProtection="1">
      <alignment horizontal="center" vertical="center" wrapText="1"/>
      <protection hidden="1"/>
    </xf>
    <xf numFmtId="0" fontId="16" fillId="3" borderId="25" xfId="0" quotePrefix="1" applyFont="1" applyFill="1" applyBorder="1" applyAlignment="1" applyProtection="1">
      <alignment horizontal="center" vertical="center" wrapText="1"/>
      <protection hidden="1"/>
    </xf>
    <xf numFmtId="0" fontId="47" fillId="11" borderId="27" xfId="0" applyFont="1" applyFill="1" applyBorder="1" applyAlignment="1" applyProtection="1">
      <alignment horizontal="left" vertical="center" wrapText="1"/>
      <protection locked="0" hidden="1"/>
    </xf>
    <xf numFmtId="0" fontId="47" fillId="11" borderId="45" xfId="0" applyFont="1" applyFill="1" applyBorder="1" applyAlignment="1" applyProtection="1">
      <alignment horizontal="left" vertical="center" wrapText="1"/>
      <protection locked="0" hidden="1"/>
    </xf>
    <xf numFmtId="0" fontId="47" fillId="11" borderId="51" xfId="0" applyFont="1" applyFill="1" applyBorder="1" applyAlignment="1" applyProtection="1">
      <alignment horizontal="left" vertical="center" wrapText="1"/>
      <protection locked="0" hidden="1"/>
    </xf>
    <xf numFmtId="0" fontId="46" fillId="0" borderId="4" xfId="0" applyFont="1" applyBorder="1" applyAlignment="1" applyProtection="1">
      <alignment horizontal="center" vertical="center" wrapText="1"/>
      <protection hidden="1"/>
    </xf>
    <xf numFmtId="0" fontId="46" fillId="0" borderId="1" xfId="0" applyFont="1" applyBorder="1" applyAlignment="1" applyProtection="1">
      <alignment horizontal="center" vertical="center" wrapText="1"/>
      <protection hidden="1"/>
    </xf>
    <xf numFmtId="0" fontId="47" fillId="11" borderId="33" xfId="0" applyFont="1" applyFill="1" applyBorder="1" applyAlignment="1" applyProtection="1">
      <alignment horizontal="left" vertical="center" wrapText="1"/>
      <protection locked="0" hidden="1"/>
    </xf>
    <xf numFmtId="0" fontId="47" fillId="11" borderId="1" xfId="0" applyFont="1" applyFill="1" applyBorder="1" applyAlignment="1" applyProtection="1">
      <alignment horizontal="center" vertical="center" wrapText="1"/>
      <protection locked="0" hidden="1"/>
    </xf>
    <xf numFmtId="0" fontId="46" fillId="0" borderId="5" xfId="0" applyFont="1" applyBorder="1" applyAlignment="1" applyProtection="1">
      <alignment horizontal="center" vertical="center" wrapText="1"/>
      <protection hidden="1"/>
    </xf>
    <xf numFmtId="0" fontId="46" fillId="0" borderId="6" xfId="0" applyFont="1" applyBorder="1" applyAlignment="1" applyProtection="1">
      <alignment horizontal="center" vertical="center" wrapText="1"/>
      <protection hidden="1"/>
    </xf>
    <xf numFmtId="0" fontId="47" fillId="11" borderId="62" xfId="0" applyFont="1" applyFill="1" applyBorder="1" applyAlignment="1" applyProtection="1">
      <alignment horizontal="left" vertical="center" wrapText="1"/>
      <protection locked="0" hidden="1"/>
    </xf>
    <xf numFmtId="0" fontId="47" fillId="11" borderId="63" xfId="0" applyFont="1" applyFill="1" applyBorder="1" applyAlignment="1" applyProtection="1">
      <alignment horizontal="left" vertical="center" wrapText="1"/>
      <protection locked="0" hidden="1"/>
    </xf>
    <xf numFmtId="0" fontId="47" fillId="11" borderId="66" xfId="0" applyFont="1" applyFill="1" applyBorder="1" applyAlignment="1" applyProtection="1">
      <alignment horizontal="left" vertical="center" wrapText="1"/>
      <protection locked="0" hidden="1"/>
    </xf>
    <xf numFmtId="0" fontId="25" fillId="0" borderId="17" xfId="0" applyFont="1" applyBorder="1" applyAlignment="1" applyProtection="1">
      <alignment horizontal="left" vertical="top" wrapText="1"/>
      <protection hidden="1"/>
    </xf>
    <xf numFmtId="0" fontId="25" fillId="0" borderId="14" xfId="0" applyFont="1" applyBorder="1" applyAlignment="1" applyProtection="1">
      <alignment horizontal="left" vertical="top" wrapText="1"/>
      <protection hidden="1"/>
    </xf>
    <xf numFmtId="2" fontId="12" fillId="3" borderId="41" xfId="11" applyNumberFormat="1" applyFont="1" applyFill="1" applyBorder="1" applyAlignment="1" applyProtection="1">
      <alignment horizontal="center" vertical="center" wrapText="1"/>
      <protection hidden="1"/>
    </xf>
    <xf numFmtId="2" fontId="12" fillId="3" borderId="30" xfId="11" applyNumberFormat="1" applyFont="1" applyFill="1" applyBorder="1" applyAlignment="1" applyProtection="1">
      <alignment horizontal="center" vertical="center" wrapText="1"/>
      <protection hidden="1"/>
    </xf>
    <xf numFmtId="0" fontId="49" fillId="0" borderId="1" xfId="0" quotePrefix="1" applyFont="1" applyBorder="1" applyAlignment="1" applyProtection="1">
      <alignment horizontal="center" vertical="center"/>
      <protection hidden="1"/>
    </xf>
    <xf numFmtId="0" fontId="46" fillId="3" borderId="41" xfId="0" applyFont="1" applyFill="1" applyBorder="1" applyAlignment="1" applyProtection="1">
      <alignment horizontal="center" vertical="center" wrapText="1"/>
      <protection hidden="1"/>
    </xf>
    <xf numFmtId="0" fontId="46" fillId="3" borderId="0" xfId="0" applyFont="1" applyFill="1" applyAlignment="1" applyProtection="1">
      <alignment horizontal="center" vertical="center" wrapText="1"/>
      <protection hidden="1"/>
    </xf>
    <xf numFmtId="0" fontId="46" fillId="3" borderId="43" xfId="0" applyFont="1" applyFill="1" applyBorder="1" applyAlignment="1" applyProtection="1">
      <alignment horizontal="center" vertical="center" wrapText="1"/>
      <protection hidden="1"/>
    </xf>
    <xf numFmtId="0" fontId="46" fillId="3" borderId="68" xfId="0" applyFont="1" applyFill="1" applyBorder="1" applyAlignment="1" applyProtection="1">
      <alignment horizontal="center" vertical="center" wrapText="1"/>
      <protection hidden="1"/>
    </xf>
    <xf numFmtId="0" fontId="46" fillId="3" borderId="69" xfId="0" applyFont="1" applyFill="1" applyBorder="1" applyAlignment="1" applyProtection="1">
      <alignment horizontal="center" vertical="center" wrapText="1"/>
      <protection hidden="1"/>
    </xf>
    <xf numFmtId="0" fontId="46" fillId="3" borderId="70" xfId="0" applyFont="1" applyFill="1" applyBorder="1" applyAlignment="1" applyProtection="1">
      <alignment horizontal="center" vertical="center" wrapText="1"/>
      <protection hidden="1"/>
    </xf>
    <xf numFmtId="0" fontId="46" fillId="0" borderId="2" xfId="0" applyFont="1" applyBorder="1" applyAlignment="1" applyProtection="1">
      <alignment horizontal="center" vertical="center" wrapText="1"/>
      <protection hidden="1"/>
    </xf>
    <xf numFmtId="0" fontId="46" fillId="0" borderId="3" xfId="0" applyFont="1" applyBorder="1" applyAlignment="1" applyProtection="1">
      <alignment horizontal="center" vertical="center" wrapText="1"/>
      <protection hidden="1"/>
    </xf>
    <xf numFmtId="0" fontId="16" fillId="0" borderId="56" xfId="0" applyFont="1" applyBorder="1" applyAlignment="1" applyProtection="1">
      <alignment horizontal="center" vertical="center" wrapText="1"/>
      <protection hidden="1"/>
    </xf>
    <xf numFmtId="0" fontId="16" fillId="0" borderId="67" xfId="0" applyFont="1" applyBorder="1" applyAlignment="1" applyProtection="1">
      <alignment horizontal="center" vertical="center" wrapText="1"/>
      <protection hidden="1"/>
    </xf>
    <xf numFmtId="0" fontId="16" fillId="0" borderId="55" xfId="0" applyFont="1" applyBorder="1" applyAlignment="1" applyProtection="1">
      <alignment horizontal="center" vertical="center" wrapText="1"/>
      <protection hidden="1"/>
    </xf>
    <xf numFmtId="0" fontId="16" fillId="0" borderId="71" xfId="0" applyFont="1" applyBorder="1" applyAlignment="1" applyProtection="1">
      <alignment horizontal="center" vertical="center" wrapText="1"/>
      <protection hidden="1"/>
    </xf>
    <xf numFmtId="0" fontId="16" fillId="0" borderId="64" xfId="0" applyFont="1" applyBorder="1" applyAlignment="1" applyProtection="1">
      <alignment horizontal="center" vertical="center" wrapText="1"/>
      <protection hidden="1"/>
    </xf>
    <xf numFmtId="2" fontId="13" fillId="8" borderId="43" xfId="11" applyNumberFormat="1" applyFont="1" applyFill="1" applyBorder="1" applyAlignment="1" applyProtection="1">
      <alignment horizontal="center" vertical="center" wrapText="1"/>
      <protection hidden="1"/>
    </xf>
    <xf numFmtId="2" fontId="13" fillId="8" borderId="29" xfId="11" applyNumberFormat="1" applyFont="1" applyFill="1" applyBorder="1" applyAlignment="1" applyProtection="1">
      <alignment horizontal="center" vertical="center" wrapText="1"/>
      <protection hidden="1"/>
    </xf>
    <xf numFmtId="2" fontId="13" fillId="8" borderId="28" xfId="11" applyNumberFormat="1" applyFont="1" applyFill="1" applyBorder="1" applyAlignment="1">
      <alignment horizontal="center" vertical="center" wrapText="1"/>
    </xf>
    <xf numFmtId="2" fontId="13" fillId="8" borderId="41" xfId="11" applyNumberFormat="1" applyFont="1" applyFill="1" applyBorder="1" applyAlignment="1">
      <alignment horizontal="center" vertical="center" wrapText="1"/>
    </xf>
    <xf numFmtId="2" fontId="13" fillId="8" borderId="0" xfId="11" applyNumberFormat="1" applyFont="1" applyFill="1" applyBorder="1" applyAlignment="1">
      <alignment horizontal="center" vertical="center" wrapText="1"/>
    </xf>
    <xf numFmtId="2" fontId="13" fillId="8" borderId="31" xfId="11" applyNumberFormat="1" applyFont="1" applyFill="1" applyBorder="1" applyAlignment="1">
      <alignment horizontal="center" vertical="center" wrapText="1"/>
    </xf>
    <xf numFmtId="0" fontId="11" fillId="3" borderId="18" xfId="11" applyFont="1" applyFill="1" applyBorder="1" applyAlignment="1" applyProtection="1">
      <alignment horizontal="center" vertical="center" wrapText="1"/>
      <protection hidden="1"/>
    </xf>
    <xf numFmtId="0" fontId="11" fillId="3" borderId="25" xfId="11" applyFont="1" applyFill="1" applyBorder="1" applyAlignment="1" applyProtection="1">
      <alignment horizontal="center" vertical="center" wrapText="1"/>
      <protection hidden="1"/>
    </xf>
    <xf numFmtId="0" fontId="26" fillId="9" borderId="46" xfId="0" applyFont="1" applyFill="1" applyBorder="1" applyAlignment="1" applyProtection="1">
      <alignment horizontal="center" vertical="center" wrapText="1"/>
      <protection hidden="1"/>
    </xf>
    <xf numFmtId="0" fontId="26" fillId="9" borderId="35" xfId="0" applyFont="1" applyFill="1" applyBorder="1" applyAlignment="1" applyProtection="1">
      <alignment horizontal="center" vertical="center" wrapText="1"/>
      <protection hidden="1"/>
    </xf>
    <xf numFmtId="0" fontId="26" fillId="9" borderId="52" xfId="0" applyFont="1" applyFill="1" applyBorder="1" applyAlignment="1" applyProtection="1">
      <alignment horizontal="center" vertical="center" wrapText="1"/>
      <protection hidden="1"/>
    </xf>
    <xf numFmtId="0" fontId="26" fillId="9" borderId="0" xfId="0" applyFont="1" applyFill="1" applyAlignment="1" applyProtection="1">
      <alignment horizontal="center" vertical="center" wrapText="1"/>
      <protection hidden="1"/>
    </xf>
    <xf numFmtId="0" fontId="22" fillId="9" borderId="17" xfId="0" applyFont="1" applyFill="1" applyBorder="1" applyAlignment="1" applyProtection="1">
      <alignment horizontal="center" vertical="center" wrapText="1"/>
      <protection hidden="1"/>
    </xf>
    <xf numFmtId="0" fontId="22" fillId="9" borderId="34" xfId="0" applyFont="1" applyFill="1" applyBorder="1" applyAlignment="1" applyProtection="1">
      <alignment horizontal="center" vertical="center" wrapText="1"/>
      <protection hidden="1"/>
    </xf>
    <xf numFmtId="9" fontId="6" fillId="10" borderId="17" xfId="0" applyNumberFormat="1" applyFont="1" applyFill="1" applyBorder="1" applyAlignment="1" applyProtection="1">
      <alignment horizontal="center" vertical="center"/>
      <protection hidden="1"/>
    </xf>
    <xf numFmtId="9" fontId="6" fillId="10" borderId="34" xfId="0" applyNumberFormat="1" applyFont="1" applyFill="1" applyBorder="1" applyAlignment="1" applyProtection="1">
      <alignment horizontal="center" vertical="center"/>
      <protection hidden="1"/>
    </xf>
    <xf numFmtId="0" fontId="11" fillId="3" borderId="17" xfId="0" applyFont="1" applyFill="1" applyBorder="1" applyAlignment="1" applyProtection="1">
      <alignment horizontal="left" vertical="center" wrapText="1"/>
      <protection hidden="1"/>
    </xf>
    <xf numFmtId="0" fontId="11" fillId="3" borderId="34" xfId="0" applyFont="1" applyFill="1" applyBorder="1" applyAlignment="1" applyProtection="1">
      <alignment horizontal="left" vertical="center" wrapText="1"/>
      <protection hidden="1"/>
    </xf>
    <xf numFmtId="0" fontId="8" fillId="11" borderId="1" xfId="0" applyFont="1" applyFill="1" applyBorder="1" applyAlignment="1" applyProtection="1">
      <alignment horizontal="center" vertical="center" wrapText="1"/>
      <protection locked="0" hidden="1"/>
    </xf>
    <xf numFmtId="0" fontId="26" fillId="9" borderId="0" xfId="0" applyFont="1" applyFill="1" applyBorder="1" applyAlignment="1" applyProtection="1">
      <alignment horizontal="center" vertical="center" wrapText="1"/>
      <protection hidden="1"/>
    </xf>
    <xf numFmtId="0" fontId="22" fillId="9" borderId="0" xfId="0" applyFont="1" applyFill="1" applyBorder="1" applyAlignment="1" applyProtection="1">
      <alignment horizontal="center" vertical="center" wrapText="1"/>
      <protection hidden="1"/>
    </xf>
    <xf numFmtId="9" fontId="6" fillId="10" borderId="0" xfId="0" applyNumberFormat="1" applyFont="1" applyFill="1" applyBorder="1" applyAlignment="1" applyProtection="1">
      <alignment horizontal="center" vertical="center"/>
      <protection hidden="1"/>
    </xf>
    <xf numFmtId="0" fontId="11" fillId="3" borderId="17" xfId="0" applyFont="1" applyFill="1" applyBorder="1" applyAlignment="1" applyProtection="1">
      <alignment horizontal="center" vertical="center" wrapText="1"/>
      <protection hidden="1"/>
    </xf>
    <xf numFmtId="0" fontId="11" fillId="3" borderId="34" xfId="0" applyFont="1" applyFill="1" applyBorder="1" applyAlignment="1" applyProtection="1">
      <alignment horizontal="center" vertical="center" wrapText="1"/>
      <protection hidden="1"/>
    </xf>
    <xf numFmtId="0" fontId="11" fillId="3" borderId="14" xfId="0" applyFont="1" applyFill="1" applyBorder="1" applyAlignment="1" applyProtection="1">
      <alignment horizontal="center" vertical="center" wrapText="1"/>
      <protection hidden="1"/>
    </xf>
    <xf numFmtId="0" fontId="11" fillId="3" borderId="1" xfId="11" applyFont="1" applyFill="1" applyBorder="1" applyAlignment="1" applyProtection="1">
      <alignment horizontal="center" vertical="center" wrapText="1"/>
      <protection hidden="1"/>
    </xf>
    <xf numFmtId="0" fontId="8" fillId="11" borderId="25" xfId="0" applyFont="1" applyFill="1" applyBorder="1" applyAlignment="1" applyProtection="1">
      <alignment horizontal="center" vertical="center" wrapText="1"/>
      <protection locked="0" hidden="1"/>
    </xf>
    <xf numFmtId="0" fontId="8" fillId="11" borderId="1" xfId="0" applyFont="1" applyFill="1" applyBorder="1" applyAlignment="1" applyProtection="1">
      <alignment horizontal="left" vertical="center" wrapText="1"/>
      <protection locked="0" hidden="1"/>
    </xf>
    <xf numFmtId="0" fontId="12" fillId="3" borderId="1" xfId="11" applyFont="1" applyFill="1" applyBorder="1" applyAlignment="1" applyProtection="1">
      <alignment horizontal="center" vertical="center" wrapText="1"/>
      <protection hidden="1"/>
    </xf>
    <xf numFmtId="0" fontId="54" fillId="11" borderId="17" xfId="0" applyFont="1" applyFill="1" applyBorder="1" applyAlignment="1" applyProtection="1">
      <alignment horizontal="center" vertical="center" wrapText="1"/>
      <protection locked="0" hidden="1"/>
    </xf>
    <xf numFmtId="0" fontId="54" fillId="11" borderId="34" xfId="0" applyFont="1" applyFill="1" applyBorder="1" applyAlignment="1" applyProtection="1">
      <alignment horizontal="center" vertical="center" wrapText="1"/>
      <protection locked="0" hidden="1"/>
    </xf>
    <xf numFmtId="0" fontId="54" fillId="11" borderId="14" xfId="0" applyFont="1" applyFill="1" applyBorder="1" applyAlignment="1" applyProtection="1">
      <alignment horizontal="center" vertical="center" wrapText="1"/>
      <protection locked="0" hidden="1"/>
    </xf>
    <xf numFmtId="0" fontId="12" fillId="3" borderId="28" xfId="11" applyFont="1" applyFill="1" applyBorder="1" applyAlignment="1" applyProtection="1">
      <alignment horizontal="center" vertical="center" wrapText="1"/>
      <protection hidden="1"/>
    </xf>
    <xf numFmtId="0" fontId="12" fillId="3" borderId="41" xfId="11" applyFont="1" applyFill="1" applyBorder="1" applyAlignment="1" applyProtection="1">
      <alignment horizontal="center" vertical="center" wrapText="1"/>
      <protection hidden="1"/>
    </xf>
    <xf numFmtId="2" fontId="53" fillId="11" borderId="14" xfId="11" applyNumberFormat="1" applyFont="1" applyFill="1" applyBorder="1" applyAlignment="1" applyProtection="1">
      <alignment horizontal="center" vertical="center" wrapText="1"/>
      <protection locked="0" hidden="1"/>
    </xf>
    <xf numFmtId="0" fontId="11" fillId="12" borderId="1" xfId="0" applyFont="1" applyFill="1" applyBorder="1" applyAlignment="1" applyProtection="1">
      <alignment horizontal="center" vertical="center" wrapText="1"/>
      <protection hidden="1"/>
    </xf>
    <xf numFmtId="0" fontId="12" fillId="12" borderId="1" xfId="0" applyFont="1" applyFill="1" applyBorder="1" applyAlignment="1" applyProtection="1">
      <alignment horizontal="center" vertical="center" wrapText="1"/>
      <protection hidden="1"/>
    </xf>
    <xf numFmtId="2" fontId="12" fillId="8" borderId="1" xfId="11" applyNumberFormat="1" applyFont="1" applyFill="1" applyBorder="1" applyAlignment="1" applyProtection="1">
      <alignment horizontal="center" vertical="center" wrapText="1"/>
      <protection hidden="1"/>
    </xf>
    <xf numFmtId="0" fontId="26" fillId="9" borderId="40" xfId="0" applyFont="1" applyFill="1" applyBorder="1" applyAlignment="1" applyProtection="1">
      <alignment horizontal="center" vertical="center" wrapText="1"/>
      <protection hidden="1"/>
    </xf>
    <xf numFmtId="0" fontId="26" fillId="9" borderId="36" xfId="0" applyFont="1" applyFill="1" applyBorder="1" applyAlignment="1" applyProtection="1">
      <alignment horizontal="center" vertical="center" wrapText="1"/>
      <protection hidden="1"/>
    </xf>
    <xf numFmtId="0" fontId="22" fillId="9" borderId="49" xfId="0" applyFont="1" applyFill="1" applyBorder="1" applyAlignment="1" applyProtection="1">
      <alignment horizontal="center" vertical="center" wrapText="1"/>
      <protection hidden="1"/>
    </xf>
    <xf numFmtId="0" fontId="22" fillId="9" borderId="35" xfId="0" applyFont="1" applyFill="1" applyBorder="1" applyAlignment="1" applyProtection="1">
      <alignment horizontal="center" vertical="center" wrapText="1"/>
      <protection hidden="1"/>
    </xf>
    <xf numFmtId="0" fontId="22" fillId="9" borderId="50" xfId="0" applyFont="1" applyFill="1" applyBorder="1" applyAlignment="1" applyProtection="1">
      <alignment horizontal="center" vertical="center" wrapText="1"/>
      <protection hidden="1"/>
    </xf>
    <xf numFmtId="9" fontId="6" fillId="10" borderId="36" xfId="0" applyNumberFormat="1" applyFont="1" applyFill="1" applyBorder="1" applyAlignment="1" applyProtection="1">
      <alignment horizontal="center" vertical="center"/>
      <protection hidden="1"/>
    </xf>
    <xf numFmtId="9" fontId="6" fillId="10" borderId="48" xfId="0" applyNumberFormat="1" applyFont="1" applyFill="1" applyBorder="1" applyAlignment="1" applyProtection="1">
      <alignment horizontal="center" vertical="center"/>
      <protection hidden="1"/>
    </xf>
    <xf numFmtId="0" fontId="17" fillId="11" borderId="1" xfId="0" applyFont="1" applyFill="1" applyBorder="1" applyAlignment="1" applyProtection="1">
      <alignment horizontal="center" vertical="center"/>
      <protection locked="0" hidden="1"/>
    </xf>
    <xf numFmtId="0" fontId="11" fillId="3" borderId="54" xfId="0" applyFont="1" applyFill="1" applyBorder="1" applyAlignment="1" applyProtection="1">
      <alignment horizontal="center" vertical="center" wrapText="1"/>
      <protection hidden="1"/>
    </xf>
    <xf numFmtId="0" fontId="11" fillId="3" borderId="18" xfId="0" applyFont="1" applyFill="1" applyBorder="1" applyAlignment="1" applyProtection="1">
      <alignment horizontal="center" vertical="center" wrapText="1"/>
      <protection hidden="1"/>
    </xf>
    <xf numFmtId="0" fontId="11" fillId="3" borderId="54" xfId="0" applyFont="1" applyFill="1" applyBorder="1" applyAlignment="1" applyProtection="1">
      <alignment horizontal="left" vertical="center" wrapText="1"/>
      <protection hidden="1"/>
    </xf>
    <xf numFmtId="0" fontId="12" fillId="15" borderId="56" xfId="0" applyFont="1" applyFill="1" applyBorder="1" applyAlignment="1" applyProtection="1">
      <alignment horizontal="center" vertical="center" wrapText="1"/>
      <protection hidden="1"/>
    </xf>
    <xf numFmtId="0" fontId="12" fillId="15" borderId="35" xfId="0" applyFont="1" applyFill="1" applyBorder="1" applyAlignment="1" applyProtection="1">
      <alignment horizontal="center" vertical="center" wrapText="1"/>
      <protection hidden="1"/>
    </xf>
    <xf numFmtId="0" fontId="12" fillId="15" borderId="38" xfId="0" applyFont="1" applyFill="1" applyBorder="1" applyAlignment="1" applyProtection="1">
      <alignment horizontal="center" vertical="center" wrapText="1"/>
      <protection hidden="1"/>
    </xf>
    <xf numFmtId="0" fontId="24" fillId="0" borderId="17" xfId="0" applyFont="1" applyBorder="1" applyAlignment="1" applyProtection="1">
      <alignment horizontal="left" vertical="center" wrapText="1"/>
      <protection hidden="1"/>
    </xf>
    <xf numFmtId="0" fontId="24" fillId="0" borderId="34" xfId="0" applyFont="1" applyBorder="1" applyAlignment="1" applyProtection="1">
      <alignment horizontal="left" vertical="center" wrapText="1"/>
      <protection hidden="1"/>
    </xf>
    <xf numFmtId="0" fontId="24" fillId="0" borderId="14" xfId="0" applyFont="1" applyBorder="1" applyAlignment="1" applyProtection="1">
      <alignment horizontal="left" vertical="center" wrapText="1"/>
      <protection hidden="1"/>
    </xf>
    <xf numFmtId="0" fontId="0" fillId="11" borderId="1" xfId="0" applyFill="1" applyBorder="1" applyAlignment="1" applyProtection="1">
      <alignment horizontal="left" vertical="center"/>
      <protection locked="0" hidden="1"/>
    </xf>
    <xf numFmtId="0" fontId="0" fillId="11" borderId="60" xfId="0" applyFill="1" applyBorder="1" applyAlignment="1" applyProtection="1">
      <alignment horizontal="left" vertical="center"/>
      <protection locked="0" hidden="1"/>
    </xf>
    <xf numFmtId="0" fontId="12" fillId="15" borderId="45" xfId="0" applyFont="1" applyFill="1" applyBorder="1" applyAlignment="1" applyProtection="1">
      <alignment horizontal="center" vertical="center" wrapText="1"/>
      <protection hidden="1"/>
    </xf>
    <xf numFmtId="0" fontId="12" fillId="15" borderId="51" xfId="0" applyFont="1" applyFill="1" applyBorder="1" applyAlignment="1" applyProtection="1">
      <alignment horizontal="center" vertical="center" wrapText="1"/>
      <protection hidden="1"/>
    </xf>
    <xf numFmtId="0" fontId="24" fillId="0" borderId="62" xfId="0" applyFont="1" applyBorder="1" applyAlignment="1" applyProtection="1">
      <alignment horizontal="left" vertical="center" wrapText="1"/>
      <protection hidden="1"/>
    </xf>
    <xf numFmtId="0" fontId="24" fillId="0" borderId="63" xfId="0" applyFont="1" applyBorder="1" applyAlignment="1" applyProtection="1">
      <alignment horizontal="left" vertical="center" wrapText="1"/>
      <protection hidden="1"/>
    </xf>
    <xf numFmtId="0" fontId="24" fillId="0" borderId="64" xfId="0" applyFont="1" applyBorder="1" applyAlignment="1" applyProtection="1">
      <alignment horizontal="left" vertical="center" wrapText="1"/>
      <protection hidden="1"/>
    </xf>
    <xf numFmtId="0" fontId="0" fillId="3" borderId="6" xfId="0" applyFill="1" applyBorder="1" applyAlignment="1" applyProtection="1">
      <alignment horizontal="left" vertical="center"/>
      <protection locked="0" hidden="1"/>
    </xf>
    <xf numFmtId="0" fontId="0" fillId="3" borderId="16" xfId="0" applyFill="1" applyBorder="1" applyAlignment="1" applyProtection="1">
      <alignment horizontal="left" vertical="center"/>
      <protection locked="0" hidden="1"/>
    </xf>
    <xf numFmtId="0" fontId="0" fillId="0" borderId="57" xfId="0" applyBorder="1" applyAlignment="1" applyProtection="1">
      <alignment horizontal="center" vertical="center"/>
      <protection hidden="1"/>
    </xf>
    <xf numFmtId="0" fontId="0" fillId="0" borderId="59" xfId="0" applyBorder="1" applyAlignment="1" applyProtection="1">
      <alignment horizontal="center" vertical="center"/>
      <protection hidden="1"/>
    </xf>
    <xf numFmtId="0" fontId="0" fillId="0" borderId="61" xfId="0" applyBorder="1" applyAlignment="1" applyProtection="1">
      <alignment horizontal="center" vertical="center"/>
      <protection hidden="1"/>
    </xf>
    <xf numFmtId="0" fontId="24" fillId="0" borderId="42" xfId="0" applyFont="1" applyBorder="1" applyAlignment="1" applyProtection="1">
      <alignment horizontal="left" vertical="center" wrapText="1"/>
      <protection hidden="1"/>
    </xf>
    <xf numFmtId="0" fontId="24" fillId="0" borderId="43" xfId="0" applyFont="1" applyBorder="1" applyAlignment="1" applyProtection="1">
      <alignment horizontal="left" vertical="center" wrapText="1"/>
      <protection hidden="1"/>
    </xf>
    <xf numFmtId="0" fontId="24" fillId="0" borderId="29" xfId="0" applyFont="1" applyBorder="1" applyAlignment="1" applyProtection="1">
      <alignment horizontal="left" vertical="center" wrapText="1"/>
      <protection hidden="1"/>
    </xf>
    <xf numFmtId="0" fontId="0" fillId="11" borderId="25" xfId="0" applyFill="1" applyBorder="1" applyAlignment="1" applyProtection="1">
      <alignment horizontal="left" vertical="center"/>
      <protection locked="0" hidden="1"/>
    </xf>
    <xf numFmtId="0" fontId="0" fillId="11" borderId="58" xfId="0" applyFill="1" applyBorder="1" applyAlignment="1" applyProtection="1">
      <alignment horizontal="left" vertical="center"/>
      <protection locked="0" hidden="1"/>
    </xf>
    <xf numFmtId="0" fontId="11" fillId="0" borderId="17" xfId="0" applyFont="1" applyBorder="1" applyAlignment="1" applyProtection="1">
      <alignment horizontal="center" vertical="center" wrapText="1"/>
      <protection hidden="1"/>
    </xf>
    <xf numFmtId="0" fontId="11" fillId="0" borderId="34" xfId="0" applyFont="1" applyBorder="1" applyAlignment="1" applyProtection="1">
      <alignment horizontal="center" vertical="center" wrapText="1"/>
      <protection hidden="1"/>
    </xf>
    <xf numFmtId="0" fontId="11" fillId="0" borderId="14" xfId="0" applyFont="1" applyBorder="1" applyAlignment="1" applyProtection="1">
      <alignment horizontal="center" vertical="center" wrapText="1"/>
      <protection hidden="1"/>
    </xf>
    <xf numFmtId="0" fontId="11" fillId="0" borderId="62" xfId="0" applyFont="1" applyBorder="1" applyAlignment="1" applyProtection="1">
      <alignment horizontal="center" vertical="center" wrapText="1"/>
      <protection hidden="1"/>
    </xf>
    <xf numFmtId="0" fontId="11" fillId="0" borderId="63" xfId="0" applyFont="1" applyBorder="1" applyAlignment="1" applyProtection="1">
      <alignment horizontal="center" vertical="center" wrapText="1"/>
      <protection hidden="1"/>
    </xf>
    <xf numFmtId="0" fontId="11" fillId="0" borderId="64" xfId="0" applyFont="1" applyBorder="1" applyAlignment="1" applyProtection="1">
      <alignment horizontal="center" vertical="center" wrapText="1"/>
      <protection hidden="1"/>
    </xf>
    <xf numFmtId="0" fontId="0" fillId="0" borderId="65" xfId="0" applyBorder="1" applyAlignment="1" applyProtection="1">
      <alignment horizontal="center" vertical="center"/>
      <protection hidden="1"/>
    </xf>
    <xf numFmtId="0" fontId="0" fillId="0" borderId="52" xfId="0" applyBorder="1" applyAlignment="1" applyProtection="1">
      <alignment horizontal="center" vertical="center"/>
      <protection hidden="1"/>
    </xf>
    <xf numFmtId="0" fontId="0" fillId="0" borderId="40" xfId="0" applyBorder="1" applyAlignment="1" applyProtection="1">
      <alignment horizontal="center" vertical="center"/>
      <protection hidden="1"/>
    </xf>
    <xf numFmtId="0" fontId="11" fillId="0" borderId="17" xfId="0" applyFont="1" applyBorder="1" applyAlignment="1" applyProtection="1">
      <alignment horizontal="left" vertical="center" wrapText="1"/>
      <protection hidden="1"/>
    </xf>
    <xf numFmtId="0" fontId="11" fillId="0" borderId="34" xfId="0" applyFont="1" applyBorder="1" applyAlignment="1" applyProtection="1">
      <alignment horizontal="left" vertical="center" wrapText="1"/>
      <protection hidden="1"/>
    </xf>
    <xf numFmtId="0" fontId="11" fillId="0" borderId="14" xfId="0" applyFont="1" applyBorder="1" applyAlignment="1" applyProtection="1">
      <alignment horizontal="left" vertical="center" wrapText="1"/>
      <protection hidden="1"/>
    </xf>
    <xf numFmtId="0" fontId="0" fillId="0" borderId="62" xfId="0" applyBorder="1" applyAlignment="1" applyProtection="1">
      <alignment horizontal="left" vertical="center"/>
      <protection locked="0" hidden="1"/>
    </xf>
    <xf numFmtId="0" fontId="0" fillId="0" borderId="63" xfId="0" applyBorder="1" applyAlignment="1" applyProtection="1">
      <alignment horizontal="left" vertical="center"/>
      <protection locked="0" hidden="1"/>
    </xf>
    <xf numFmtId="0" fontId="0" fillId="0" borderId="66" xfId="0" applyBorder="1" applyAlignment="1" applyProtection="1">
      <alignment horizontal="left" vertical="center"/>
      <protection locked="0" hidden="1"/>
    </xf>
    <xf numFmtId="0" fontId="2" fillId="0" borderId="10" xfId="0" quotePrefix="1" applyFont="1" applyBorder="1" applyAlignment="1" applyProtection="1">
      <alignment horizontal="center" vertical="center"/>
      <protection hidden="1"/>
    </xf>
    <xf numFmtId="0" fontId="2" fillId="0" borderId="11" xfId="0" quotePrefix="1" applyFont="1" applyBorder="1" applyAlignment="1" applyProtection="1">
      <alignment horizontal="center" vertical="center"/>
      <protection hidden="1"/>
    </xf>
    <xf numFmtId="0" fontId="2" fillId="0" borderId="52" xfId="0" quotePrefix="1" applyFont="1" applyBorder="1" applyAlignment="1" applyProtection="1">
      <alignment horizontal="center" vertical="center"/>
      <protection hidden="1"/>
    </xf>
    <xf numFmtId="0" fontId="2" fillId="0" borderId="47" xfId="0" quotePrefix="1" applyFont="1" applyBorder="1" applyAlignment="1" applyProtection="1">
      <alignment horizontal="center" vertical="center"/>
      <protection hidden="1"/>
    </xf>
    <xf numFmtId="0" fontId="30" fillId="3" borderId="32" xfId="0" applyFont="1" applyFill="1" applyBorder="1" applyAlignment="1" applyProtection="1">
      <alignment horizontal="left" vertical="center" wrapText="1"/>
      <protection hidden="1"/>
    </xf>
    <xf numFmtId="0" fontId="30" fillId="3" borderId="54" xfId="0" applyFont="1" applyFill="1" applyBorder="1" applyAlignment="1" applyProtection="1">
      <alignment horizontal="left" vertical="center" wrapText="1"/>
      <protection hidden="1"/>
    </xf>
    <xf numFmtId="0" fontId="30" fillId="3" borderId="37" xfId="0" applyFont="1" applyFill="1" applyBorder="1" applyAlignment="1" applyProtection="1">
      <alignment horizontal="left" vertical="center" wrapText="1"/>
      <protection hidden="1"/>
    </xf>
    <xf numFmtId="0" fontId="24" fillId="0" borderId="52" xfId="0" applyFont="1" applyBorder="1" applyAlignment="1" applyProtection="1">
      <alignment horizontal="left" vertical="center" wrapText="1"/>
      <protection hidden="1"/>
    </xf>
    <xf numFmtId="0" fontId="24" fillId="0" borderId="0" xfId="0" applyFont="1" applyAlignment="1" applyProtection="1">
      <alignment horizontal="left" vertical="center" wrapText="1"/>
      <protection hidden="1"/>
    </xf>
    <xf numFmtId="0" fontId="24" fillId="0" borderId="53" xfId="0" applyFont="1" applyBorder="1" applyAlignment="1" applyProtection="1">
      <alignment horizontal="left" vertical="center" wrapText="1"/>
      <protection hidden="1"/>
    </xf>
    <xf numFmtId="0" fontId="24" fillId="0" borderId="52" xfId="0" applyFont="1" applyBorder="1" applyAlignment="1" applyProtection="1">
      <alignment horizontal="center" vertical="center" wrapText="1"/>
      <protection hidden="1"/>
    </xf>
    <xf numFmtId="0" fontId="24" fillId="0" borderId="0" xfId="0" applyFont="1" applyAlignment="1" applyProtection="1">
      <alignment horizontal="center" vertical="center" wrapText="1"/>
      <protection hidden="1"/>
    </xf>
    <xf numFmtId="0" fontId="24" fillId="0" borderId="53" xfId="0" applyFont="1" applyBorder="1" applyAlignment="1" applyProtection="1">
      <alignment horizontal="center" vertical="center" wrapText="1"/>
      <protection hidden="1"/>
    </xf>
    <xf numFmtId="0" fontId="24" fillId="0" borderId="32" xfId="0" applyFont="1" applyBorder="1" applyAlignment="1" applyProtection="1">
      <alignment horizontal="center" vertical="center" wrapText="1"/>
      <protection hidden="1"/>
    </xf>
    <xf numFmtId="0" fontId="24" fillId="0" borderId="37" xfId="0" applyFont="1" applyBorder="1" applyAlignment="1" applyProtection="1">
      <alignment horizontal="center" vertical="center" wrapText="1"/>
      <protection hidden="1"/>
    </xf>
    <xf numFmtId="0" fontId="55" fillId="11" borderId="32" xfId="0" applyFont="1" applyFill="1" applyBorder="1" applyAlignment="1" applyProtection="1">
      <alignment horizontal="center" vertical="center" wrapText="1"/>
      <protection locked="0" hidden="1"/>
    </xf>
    <xf numFmtId="0" fontId="55" fillId="11" borderId="54" xfId="0" applyFont="1" applyFill="1" applyBorder="1" applyAlignment="1" applyProtection="1">
      <alignment horizontal="center" vertical="center" wrapText="1"/>
      <protection locked="0" hidden="1"/>
    </xf>
    <xf numFmtId="0" fontId="55" fillId="11" borderId="37" xfId="0" applyFont="1" applyFill="1" applyBorder="1" applyAlignment="1" applyProtection="1">
      <alignment horizontal="center" vertical="center" wrapText="1"/>
      <protection locked="0" hidden="1"/>
    </xf>
    <xf numFmtId="0" fontId="24" fillId="11" borderId="32" xfId="0" applyFont="1" applyFill="1" applyBorder="1" applyAlignment="1" applyProtection="1">
      <alignment horizontal="left" vertical="center" wrapText="1"/>
      <protection locked="0" hidden="1"/>
    </xf>
    <xf numFmtId="0" fontId="24" fillId="11" borderId="54" xfId="0" applyFont="1" applyFill="1" applyBorder="1" applyAlignment="1" applyProtection="1">
      <alignment horizontal="left" vertical="center" wrapText="1"/>
      <protection locked="0" hidden="1"/>
    </xf>
    <xf numFmtId="0" fontId="11" fillId="3" borderId="32" xfId="0" applyFont="1" applyFill="1" applyBorder="1" applyAlignment="1" applyProtection="1">
      <alignment horizontal="center" vertical="center" wrapText="1"/>
      <protection hidden="1"/>
    </xf>
    <xf numFmtId="0" fontId="11" fillId="3" borderId="37" xfId="0" applyFont="1" applyFill="1" applyBorder="1" applyAlignment="1" applyProtection="1">
      <alignment horizontal="center" vertical="center" wrapText="1"/>
      <protection hidden="1"/>
    </xf>
    <xf numFmtId="0" fontId="13" fillId="9" borderId="53" xfId="0" applyFont="1" applyFill="1" applyBorder="1" applyAlignment="1" applyProtection="1">
      <alignment horizontal="center" vertical="center" wrapText="1"/>
      <protection hidden="1"/>
    </xf>
    <xf numFmtId="0" fontId="13" fillId="9" borderId="39" xfId="0" applyFont="1" applyFill="1" applyBorder="1" applyAlignment="1" applyProtection="1">
      <alignment horizontal="center" vertical="center" wrapText="1"/>
      <protection hidden="1"/>
    </xf>
    <xf numFmtId="0" fontId="0" fillId="11" borderId="17" xfId="0" applyFill="1" applyBorder="1" applyAlignment="1" applyProtection="1">
      <alignment horizontal="left" vertical="center"/>
      <protection locked="0" hidden="1"/>
    </xf>
    <xf numFmtId="0" fontId="0" fillId="11" borderId="34" xfId="0" applyFill="1" applyBorder="1" applyAlignment="1" applyProtection="1">
      <alignment horizontal="left" vertical="center"/>
      <protection locked="0" hidden="1"/>
    </xf>
    <xf numFmtId="0" fontId="0" fillId="11" borderId="33" xfId="0" applyFill="1" applyBorder="1" applyAlignment="1" applyProtection="1">
      <alignment horizontal="left" vertical="center"/>
      <protection locked="0" hidden="1"/>
    </xf>
    <xf numFmtId="0" fontId="24" fillId="3" borderId="40" xfId="0" applyFont="1" applyFill="1" applyBorder="1" applyAlignment="1" applyProtection="1">
      <alignment horizontal="center" vertical="center" wrapText="1"/>
      <protection hidden="1"/>
    </xf>
    <xf numFmtId="0" fontId="24" fillId="3" borderId="36" xfId="0" applyFont="1" applyFill="1" applyBorder="1" applyAlignment="1" applyProtection="1">
      <alignment horizontal="center" vertical="center" wrapText="1"/>
      <protection hidden="1"/>
    </xf>
    <xf numFmtId="0" fontId="24" fillId="3" borderId="39" xfId="0" applyFont="1" applyFill="1" applyBorder="1" applyAlignment="1" applyProtection="1">
      <alignment horizontal="center" vertical="center" wrapText="1"/>
      <protection hidden="1"/>
    </xf>
    <xf numFmtId="0" fontId="2" fillId="0" borderId="10" xfId="0" quotePrefix="1" applyFont="1" applyFill="1" applyBorder="1" applyAlignment="1" applyProtection="1">
      <alignment horizontal="center" vertical="center"/>
      <protection hidden="1"/>
    </xf>
    <xf numFmtId="0" fontId="2" fillId="0" borderId="11" xfId="0" quotePrefix="1" applyFont="1" applyFill="1" applyBorder="1" applyAlignment="1" applyProtection="1">
      <alignment horizontal="center" vertical="center"/>
      <protection hidden="1"/>
    </xf>
    <xf numFmtId="0" fontId="0" fillId="11" borderId="27" xfId="0" applyFill="1" applyBorder="1" applyAlignment="1" applyProtection="1">
      <alignment horizontal="left" vertical="center" wrapText="1"/>
      <protection locked="0" hidden="1"/>
    </xf>
    <xf numFmtId="0" fontId="0" fillId="11" borderId="45" xfId="0" applyFill="1" applyBorder="1" applyAlignment="1" applyProtection="1">
      <alignment horizontal="left" vertical="center" wrapText="1"/>
      <protection locked="0" hidden="1"/>
    </xf>
    <xf numFmtId="0" fontId="0" fillId="11" borderId="51" xfId="0" applyFill="1" applyBorder="1" applyAlignment="1" applyProtection="1">
      <alignment horizontal="left" vertical="center" wrapText="1"/>
      <protection locked="0" hidden="1"/>
    </xf>
    <xf numFmtId="0" fontId="13" fillId="9" borderId="10" xfId="0" applyFont="1" applyFill="1" applyBorder="1" applyAlignment="1" applyProtection="1">
      <alignment horizontal="center" vertical="center" wrapText="1"/>
      <protection hidden="1"/>
    </xf>
    <xf numFmtId="0" fontId="13" fillId="9" borderId="47" xfId="0" applyFont="1" applyFill="1" applyBorder="1" applyAlignment="1" applyProtection="1">
      <alignment horizontal="center" vertical="center" wrapText="1"/>
      <protection hidden="1"/>
    </xf>
    <xf numFmtId="0" fontId="23" fillId="8" borderId="32" xfId="0" applyFont="1" applyFill="1" applyBorder="1" applyAlignment="1">
      <alignment horizontal="center" vertical="center"/>
    </xf>
    <xf numFmtId="0" fontId="23" fillId="8" borderId="37" xfId="0" applyFont="1" applyFill="1" applyBorder="1" applyAlignment="1">
      <alignment horizontal="center" vertical="center"/>
    </xf>
    <xf numFmtId="0" fontId="23" fillId="8" borderId="0" xfId="0" applyFont="1" applyFill="1" applyAlignment="1">
      <alignment horizontal="center" vertical="center"/>
    </xf>
    <xf numFmtId="0" fontId="23" fillId="8" borderId="36" xfId="0" applyFont="1" applyFill="1" applyBorder="1" applyAlignment="1">
      <alignment horizontal="center" vertical="center"/>
    </xf>
    <xf numFmtId="0" fontId="27" fillId="14" borderId="0" xfId="0" applyNumberFormat="1" applyFont="1" applyFill="1" applyAlignment="1">
      <alignment horizontal="center" vertical="center"/>
    </xf>
    <xf numFmtId="0" fontId="27" fillId="14" borderId="36" xfId="0" applyNumberFormat="1" applyFont="1" applyFill="1" applyBorder="1" applyAlignment="1">
      <alignment horizontal="center" vertical="center"/>
    </xf>
    <xf numFmtId="0" fontId="2" fillId="0" borderId="17" xfId="0" applyFont="1" applyBorder="1" applyAlignment="1">
      <alignment horizontal="center" vertical="center" wrapText="1"/>
    </xf>
    <xf numFmtId="0" fontId="2" fillId="0" borderId="14" xfId="0" applyFont="1" applyBorder="1" applyAlignment="1">
      <alignment horizontal="center" vertical="center" wrapText="1"/>
    </xf>
    <xf numFmtId="0" fontId="0" fillId="4" borderId="2" xfId="0" applyFill="1" applyBorder="1" applyAlignment="1">
      <alignment horizontal="center" vertical="center"/>
    </xf>
    <xf numFmtId="0" fontId="0" fillId="4" borderId="5" xfId="0" applyFill="1" applyBorder="1" applyAlignment="1">
      <alignment horizontal="center" vertical="center"/>
    </xf>
  </cellXfs>
  <cellStyles count="16">
    <cellStyle name="Comma 2" xfId="5" xr:uid="{00000000-0005-0000-0000-000000000000}"/>
    <cellStyle name="Comma 2 2" xfId="15" xr:uid="{12F375E5-D8DB-4B44-B0B6-3E3F57BC60E6}"/>
    <cellStyle name="Currency" xfId="2" builtinId="4"/>
    <cellStyle name="Currency 2" xfId="14" xr:uid="{3B6C3277-59DD-47FE-B3F7-8ABD96FC3995}"/>
    <cellStyle name="Hyperlink" xfId="1" builtinId="8"/>
    <cellStyle name="Info" xfId="8" xr:uid="{00000000-0005-0000-0000-000003000000}"/>
    <cellStyle name="Info 2" xfId="13" xr:uid="{00000000-0005-0000-0000-000004000000}"/>
    <cellStyle name="Normal" xfId="0" builtinId="0"/>
    <cellStyle name="Normal 2" xfId="3" xr:uid="{00000000-0005-0000-0000-000006000000}"/>
    <cellStyle name="Normal 3" xfId="9" xr:uid="{00000000-0005-0000-0000-000007000000}"/>
    <cellStyle name="Normal 4 3" xfId="10" xr:uid="{00000000-0005-0000-0000-000008000000}"/>
    <cellStyle name="Number" xfId="6" xr:uid="{00000000-0005-0000-0000-000009000000}"/>
    <cellStyle name="Number 2" xfId="11" xr:uid="{00000000-0005-0000-0000-00000A000000}"/>
    <cellStyle name="Percent 2" xfId="4" xr:uid="{00000000-0005-0000-0000-00000B000000}"/>
    <cellStyle name="Question" xfId="7" xr:uid="{00000000-0005-0000-0000-00000C000000}"/>
    <cellStyle name="Question 2" xfId="12" xr:uid="{00000000-0005-0000-0000-00000D000000}"/>
  </cellStyles>
  <dxfs count="21">
    <dxf>
      <fill>
        <patternFill>
          <bgColor rgb="FFFFFF00"/>
        </patternFill>
      </fill>
    </dxf>
    <dxf>
      <fill>
        <patternFill patternType="lightDown"/>
      </fill>
    </dxf>
    <dxf>
      <fill>
        <patternFill patternType="lightUp"/>
      </fill>
    </dxf>
    <dxf>
      <fill>
        <patternFill patternType="lightUp">
          <fgColor auto="1"/>
          <bgColor theme="0"/>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Down"/>
      </fill>
    </dxf>
    <dxf>
      <fill>
        <patternFill>
          <bgColor theme="7" tint="0.79998168889431442"/>
        </patternFill>
      </fill>
    </dxf>
    <dxf>
      <fill>
        <patternFill>
          <bgColor theme="7" tint="0.79998168889431442"/>
        </patternFill>
      </fill>
    </dxf>
    <dxf>
      <fill>
        <patternFill patternType="lightDown">
          <bgColor theme="0"/>
        </patternFill>
      </fill>
    </dxf>
    <dxf>
      <fill>
        <patternFill patternType="lightDown">
          <bgColor theme="0"/>
        </patternFill>
      </fill>
    </dxf>
    <dxf>
      <fill>
        <patternFill>
          <bgColor theme="7" tint="0.79998168889431442"/>
        </patternFill>
      </fill>
    </dxf>
    <dxf>
      <fill>
        <patternFill patternType="darkDown">
          <fgColor theme="1" tint="4.9989318521683403E-2"/>
        </patternFill>
      </fill>
    </dxf>
    <dxf>
      <fill>
        <patternFill patternType="darkDown">
          <fgColor theme="1" tint="4.9989318521683403E-2"/>
        </patternFill>
      </fill>
    </dxf>
    <dxf>
      <fill>
        <patternFill patternType="lightDown">
          <bgColor theme="0"/>
        </patternFill>
      </fill>
    </dxf>
    <dxf>
      <fill>
        <patternFill patternType="darkDown">
          <fgColor theme="1" tint="0.34998626667073579"/>
          <bgColor theme="0"/>
        </patternFill>
      </fill>
    </dxf>
    <dxf>
      <fill>
        <patternFill patternType="darkDown">
          <fgColor theme="1" tint="0.34998626667073579"/>
          <bgColor theme="0"/>
        </patternFill>
      </fill>
    </dxf>
    <dxf>
      <fill>
        <patternFill patternType="lightUp"/>
      </fill>
    </dxf>
  </dxfs>
  <tableStyles count="0" defaultTableStyle="TableStyleMedium2" defaultPivotStyle="PivotStyleLight16"/>
  <colors>
    <mruColors>
      <color rgb="FFFFFFCC"/>
      <color rgb="FFFF33CC"/>
      <color rgb="FF003300"/>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xdr:from>
      <xdr:col>2</xdr:col>
      <xdr:colOff>374649</xdr:colOff>
      <xdr:row>3</xdr:row>
      <xdr:rowOff>67540</xdr:rowOff>
    </xdr:from>
    <xdr:to>
      <xdr:col>2</xdr:col>
      <xdr:colOff>4181475</xdr:colOff>
      <xdr:row>3</xdr:row>
      <xdr:rowOff>604307</xdr:rowOff>
    </xdr:to>
    <xdr:grpSp>
      <xdr:nvGrpSpPr>
        <xdr:cNvPr id="13" name="Group 12">
          <a:extLst>
            <a:ext uri="{FF2B5EF4-FFF2-40B4-BE49-F238E27FC236}">
              <a16:creationId xmlns:a16="http://schemas.microsoft.com/office/drawing/2014/main" id="{3B875129-DCAA-454A-ADB2-D476DE637649}"/>
            </a:ext>
          </a:extLst>
        </xdr:cNvPr>
        <xdr:cNvGrpSpPr/>
      </xdr:nvGrpSpPr>
      <xdr:grpSpPr>
        <a:xfrm>
          <a:off x="4476749" y="2712315"/>
          <a:ext cx="3806826" cy="536767"/>
          <a:chOff x="4529666" y="2744065"/>
          <a:chExt cx="3017067" cy="536767"/>
        </a:xfrm>
      </xdr:grpSpPr>
      <xdr:pic>
        <xdr:nvPicPr>
          <xdr:cNvPr id="2" name="Picture 1">
            <a:extLst>
              <a:ext uri="{FF2B5EF4-FFF2-40B4-BE49-F238E27FC236}">
                <a16:creationId xmlns:a16="http://schemas.microsoft.com/office/drawing/2014/main" id="{E770BC3E-13A3-4413-9316-5C56423D2AF2}"/>
              </a:ext>
            </a:extLst>
          </xdr:cNvPr>
          <xdr:cNvPicPr>
            <a:picLocks noChangeAspect="1"/>
          </xdr:cNvPicPr>
        </xdr:nvPicPr>
        <xdr:blipFill>
          <a:blip xmlns:r="http://schemas.openxmlformats.org/officeDocument/2006/relationships" r:embed="rId1"/>
          <a:stretch>
            <a:fillRect/>
          </a:stretch>
        </xdr:blipFill>
        <xdr:spPr>
          <a:xfrm>
            <a:off x="4529666" y="2744065"/>
            <a:ext cx="3017067" cy="536767"/>
          </a:xfrm>
          <a:prstGeom prst="rect">
            <a:avLst/>
          </a:prstGeom>
        </xdr:spPr>
      </xdr:pic>
      <xdr:sp macro="" textlink="">
        <xdr:nvSpPr>
          <xdr:cNvPr id="4" name="Rectangle 3">
            <a:extLst>
              <a:ext uri="{FF2B5EF4-FFF2-40B4-BE49-F238E27FC236}">
                <a16:creationId xmlns:a16="http://schemas.microsoft.com/office/drawing/2014/main" id="{88DD3856-821E-4F7C-9F25-E78108695074}"/>
              </a:ext>
            </a:extLst>
          </xdr:cNvPr>
          <xdr:cNvSpPr/>
        </xdr:nvSpPr>
        <xdr:spPr>
          <a:xfrm>
            <a:off x="5736167" y="2984500"/>
            <a:ext cx="1799166" cy="275167"/>
          </a:xfrm>
          <a:prstGeom prst="rect">
            <a:avLst/>
          </a:prstGeom>
          <a:no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E" sz="1100"/>
          </a:p>
        </xdr:txBody>
      </xdr:sp>
    </xdr:grpSp>
    <xdr:clientData/>
  </xdr:twoCellAnchor>
  <xdr:twoCellAnchor>
    <xdr:from>
      <xdr:col>2</xdr:col>
      <xdr:colOff>1379677</xdr:colOff>
      <xdr:row>2</xdr:row>
      <xdr:rowOff>73025</xdr:rowOff>
    </xdr:from>
    <xdr:to>
      <xdr:col>2</xdr:col>
      <xdr:colOff>2873598</xdr:colOff>
      <xdr:row>2</xdr:row>
      <xdr:rowOff>612775</xdr:rowOff>
    </xdr:to>
    <xdr:grpSp>
      <xdr:nvGrpSpPr>
        <xdr:cNvPr id="16" name="Group 15">
          <a:extLst>
            <a:ext uri="{FF2B5EF4-FFF2-40B4-BE49-F238E27FC236}">
              <a16:creationId xmlns:a16="http://schemas.microsoft.com/office/drawing/2014/main" id="{574647E2-B972-4528-BAD8-3A8606AFDD45}"/>
            </a:ext>
          </a:extLst>
        </xdr:cNvPr>
        <xdr:cNvGrpSpPr/>
      </xdr:nvGrpSpPr>
      <xdr:grpSpPr>
        <a:xfrm>
          <a:off x="5488127" y="2054225"/>
          <a:ext cx="1490746" cy="542925"/>
          <a:chOff x="5198645" y="2033114"/>
          <a:chExt cx="1493921" cy="539750"/>
        </a:xfrm>
      </xdr:grpSpPr>
      <xdr:pic>
        <xdr:nvPicPr>
          <xdr:cNvPr id="3" name="Picture 2">
            <a:extLst>
              <a:ext uri="{FF2B5EF4-FFF2-40B4-BE49-F238E27FC236}">
                <a16:creationId xmlns:a16="http://schemas.microsoft.com/office/drawing/2014/main" id="{BB2BC9DA-3988-4431-A9A2-6C77AF43B9E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511" r="18549" b="36485"/>
          <a:stretch/>
        </xdr:blipFill>
        <xdr:spPr bwMode="auto">
          <a:xfrm>
            <a:off x="5206442" y="2043698"/>
            <a:ext cx="1481667" cy="518322"/>
          </a:xfrm>
          <a:prstGeom prst="rect">
            <a:avLst/>
          </a:prstGeom>
          <a:noFill/>
          <a:ln w="34925">
            <a:solidFill>
              <a:srgbClr val="C00000"/>
            </a:solidFill>
          </a:ln>
          <a:extLst>
            <a:ext uri="{909E8E84-426E-40DD-AFC4-6F175D3DCCD1}">
              <a14:hiddenFill xmlns:a14="http://schemas.microsoft.com/office/drawing/2010/main">
                <a:solidFill>
                  <a:srgbClr val="FFFFFF"/>
                </a:solidFill>
              </a14:hiddenFill>
            </a:ext>
          </a:extLst>
        </xdr:spPr>
      </xdr:pic>
      <xdr:cxnSp macro="">
        <xdr:nvCxnSpPr>
          <xdr:cNvPr id="7" name="Straight Connector 6">
            <a:extLst>
              <a:ext uri="{FF2B5EF4-FFF2-40B4-BE49-F238E27FC236}">
                <a16:creationId xmlns:a16="http://schemas.microsoft.com/office/drawing/2014/main" id="{0BF62F7A-919C-4CC0-87DA-451BA51FC8F6}"/>
              </a:ext>
            </a:extLst>
          </xdr:cNvPr>
          <xdr:cNvCxnSpPr/>
        </xdr:nvCxnSpPr>
        <xdr:spPr>
          <a:xfrm>
            <a:off x="5206443" y="2033114"/>
            <a:ext cx="1449917" cy="539750"/>
          </a:xfrm>
          <a:prstGeom prst="line">
            <a:avLst/>
          </a:prstGeom>
          <a:ln w="22225">
            <a:solidFill>
              <a:srgbClr val="C00000"/>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3360B706-9B07-4562-A5CC-C9D1910B8773}"/>
              </a:ext>
            </a:extLst>
          </xdr:cNvPr>
          <xdr:cNvCxnSpPr/>
        </xdr:nvCxnSpPr>
        <xdr:spPr>
          <a:xfrm flipV="1">
            <a:off x="5198645" y="2045368"/>
            <a:ext cx="1493921" cy="521369"/>
          </a:xfrm>
          <a:prstGeom prst="line">
            <a:avLst/>
          </a:prstGeom>
          <a:ln w="22225">
            <a:solidFill>
              <a:srgbClr val="C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2</xdr:col>
      <xdr:colOff>371475</xdr:colOff>
      <xdr:row>5</xdr:row>
      <xdr:rowOff>59662</xdr:rowOff>
    </xdr:from>
    <xdr:to>
      <xdr:col>2</xdr:col>
      <xdr:colOff>4181475</xdr:colOff>
      <xdr:row>5</xdr:row>
      <xdr:rowOff>444500</xdr:rowOff>
    </xdr:to>
    <xdr:pic>
      <xdr:nvPicPr>
        <xdr:cNvPr id="5" name="Picture 4">
          <a:extLst>
            <a:ext uri="{FF2B5EF4-FFF2-40B4-BE49-F238E27FC236}">
              <a16:creationId xmlns:a16="http://schemas.microsoft.com/office/drawing/2014/main" id="{CF09C547-B1C4-4030-AF08-84BBB1F16A15}"/>
            </a:ext>
          </a:extLst>
        </xdr:cNvPr>
        <xdr:cNvPicPr>
          <a:picLocks noChangeAspect="1"/>
        </xdr:cNvPicPr>
      </xdr:nvPicPr>
      <xdr:blipFill rotWithShape="1">
        <a:blip xmlns:r="http://schemas.openxmlformats.org/officeDocument/2006/relationships" r:embed="rId3"/>
        <a:srcRect l="41093" t="21093" r="20592" b="71910"/>
        <a:stretch/>
      </xdr:blipFill>
      <xdr:spPr>
        <a:xfrm>
          <a:off x="4286250" y="4841212"/>
          <a:ext cx="3810000" cy="384838"/>
        </a:xfrm>
        <a:prstGeom prst="rect">
          <a:avLst/>
        </a:prstGeom>
      </xdr:spPr>
    </xdr:pic>
    <xdr:clientData/>
  </xdr:twoCellAnchor>
  <xdr:twoCellAnchor editAs="oneCell">
    <xdr:from>
      <xdr:col>2</xdr:col>
      <xdr:colOff>320387</xdr:colOff>
      <xdr:row>7</xdr:row>
      <xdr:rowOff>0</xdr:rowOff>
    </xdr:from>
    <xdr:to>
      <xdr:col>2</xdr:col>
      <xdr:colOff>4191000</xdr:colOff>
      <xdr:row>7</xdr:row>
      <xdr:rowOff>396245</xdr:rowOff>
    </xdr:to>
    <xdr:pic>
      <xdr:nvPicPr>
        <xdr:cNvPr id="6" name="Picture 5">
          <a:extLst>
            <a:ext uri="{FF2B5EF4-FFF2-40B4-BE49-F238E27FC236}">
              <a16:creationId xmlns:a16="http://schemas.microsoft.com/office/drawing/2014/main" id="{40B6E253-AC4A-4470-BB2D-9519015DFB00}"/>
            </a:ext>
          </a:extLst>
        </xdr:cNvPr>
        <xdr:cNvPicPr>
          <a:picLocks noChangeAspect="1"/>
        </xdr:cNvPicPr>
      </xdr:nvPicPr>
      <xdr:blipFill rotWithShape="1">
        <a:blip xmlns:r="http://schemas.openxmlformats.org/officeDocument/2006/relationships" r:embed="rId4"/>
        <a:srcRect l="29029" t="54047" r="54160" b="41154"/>
        <a:stretch/>
      </xdr:blipFill>
      <xdr:spPr>
        <a:xfrm>
          <a:off x="4235162" y="5549951"/>
          <a:ext cx="3870613" cy="396245"/>
        </a:xfrm>
        <a:prstGeom prst="rect">
          <a:avLst/>
        </a:prstGeom>
      </xdr:spPr>
    </xdr:pic>
    <xdr:clientData/>
  </xdr:twoCellAnchor>
  <xdr:twoCellAnchor editAs="oneCell">
    <xdr:from>
      <xdr:col>2</xdr:col>
      <xdr:colOff>368876</xdr:colOff>
      <xdr:row>7</xdr:row>
      <xdr:rowOff>46760</xdr:rowOff>
    </xdr:from>
    <xdr:to>
      <xdr:col>2</xdr:col>
      <xdr:colOff>4210050</xdr:colOff>
      <xdr:row>7</xdr:row>
      <xdr:rowOff>533399</xdr:rowOff>
    </xdr:to>
    <xdr:pic>
      <xdr:nvPicPr>
        <xdr:cNvPr id="9" name="Picture 8">
          <a:extLst>
            <a:ext uri="{FF2B5EF4-FFF2-40B4-BE49-F238E27FC236}">
              <a16:creationId xmlns:a16="http://schemas.microsoft.com/office/drawing/2014/main" id="{B2BE7B5A-8549-473E-BC47-BC7951D27CD6}"/>
            </a:ext>
          </a:extLst>
        </xdr:cNvPr>
        <xdr:cNvPicPr>
          <a:picLocks noChangeAspect="1"/>
        </xdr:cNvPicPr>
      </xdr:nvPicPr>
      <xdr:blipFill rotWithShape="1">
        <a:blip xmlns:r="http://schemas.openxmlformats.org/officeDocument/2006/relationships" r:embed="rId5"/>
        <a:srcRect l="39399" t="71053" r="36450" b="23559"/>
        <a:stretch/>
      </xdr:blipFill>
      <xdr:spPr>
        <a:xfrm>
          <a:off x="4283651" y="6371360"/>
          <a:ext cx="3841174" cy="486639"/>
        </a:xfrm>
        <a:prstGeom prst="rect">
          <a:avLst/>
        </a:prstGeom>
      </xdr:spPr>
    </xdr:pic>
    <xdr:clientData/>
  </xdr:twoCellAnchor>
  <xdr:twoCellAnchor editAs="oneCell">
    <xdr:from>
      <xdr:col>2</xdr:col>
      <xdr:colOff>363683</xdr:colOff>
      <xdr:row>6</xdr:row>
      <xdr:rowOff>34637</xdr:rowOff>
    </xdr:from>
    <xdr:to>
      <xdr:col>2</xdr:col>
      <xdr:colOff>4181475</xdr:colOff>
      <xdr:row>6</xdr:row>
      <xdr:rowOff>467591</xdr:rowOff>
    </xdr:to>
    <xdr:pic>
      <xdr:nvPicPr>
        <xdr:cNvPr id="10" name="Picture 9">
          <a:extLst>
            <a:ext uri="{FF2B5EF4-FFF2-40B4-BE49-F238E27FC236}">
              <a16:creationId xmlns:a16="http://schemas.microsoft.com/office/drawing/2014/main" id="{21C90FA6-3F4E-4269-BD21-0603B88308D3}"/>
            </a:ext>
          </a:extLst>
        </xdr:cNvPr>
        <xdr:cNvPicPr>
          <a:picLocks noChangeAspect="1"/>
        </xdr:cNvPicPr>
      </xdr:nvPicPr>
      <xdr:blipFill rotWithShape="1">
        <a:blip xmlns:r="http://schemas.openxmlformats.org/officeDocument/2006/relationships" r:embed="rId6"/>
        <a:srcRect l="39825" t="48070" r="37729" b="47132"/>
        <a:stretch/>
      </xdr:blipFill>
      <xdr:spPr>
        <a:xfrm>
          <a:off x="4278458" y="5025737"/>
          <a:ext cx="3817792" cy="432954"/>
        </a:xfrm>
        <a:prstGeom prst="rect">
          <a:avLst/>
        </a:prstGeom>
      </xdr:spPr>
    </xdr:pic>
    <xdr:clientData/>
  </xdr:twoCellAnchor>
  <xdr:twoCellAnchor editAs="oneCell">
    <xdr:from>
      <xdr:col>2</xdr:col>
      <xdr:colOff>295276</xdr:colOff>
      <xdr:row>4</xdr:row>
      <xdr:rowOff>47625</xdr:rowOff>
    </xdr:from>
    <xdr:to>
      <xdr:col>2</xdr:col>
      <xdr:colOff>4238626</xdr:colOff>
      <xdr:row>5</xdr:row>
      <xdr:rowOff>383301</xdr:rowOff>
    </xdr:to>
    <xdr:pic>
      <xdr:nvPicPr>
        <xdr:cNvPr id="12" name="Picture 11">
          <a:extLst>
            <a:ext uri="{FF2B5EF4-FFF2-40B4-BE49-F238E27FC236}">
              <a16:creationId xmlns:a16="http://schemas.microsoft.com/office/drawing/2014/main" id="{58DAEAE2-F0A6-4740-AC27-F678F4FB55EE}"/>
            </a:ext>
          </a:extLst>
        </xdr:cNvPr>
        <xdr:cNvPicPr>
          <a:picLocks noChangeAspect="1"/>
        </xdr:cNvPicPr>
      </xdr:nvPicPr>
      <xdr:blipFill rotWithShape="1">
        <a:blip xmlns:r="http://schemas.openxmlformats.org/officeDocument/2006/relationships" r:embed="rId7"/>
        <a:srcRect l="38026" t="41950" r="11082" b="35269"/>
        <a:stretch/>
      </xdr:blipFill>
      <xdr:spPr>
        <a:xfrm>
          <a:off x="4210051" y="3362325"/>
          <a:ext cx="3943350" cy="992901"/>
        </a:xfrm>
        <a:prstGeom prst="rect">
          <a:avLst/>
        </a:prstGeom>
      </xdr:spPr>
    </xdr:pic>
    <xdr:clientData/>
  </xdr:twoCellAnchor>
  <xdr:twoCellAnchor editAs="oneCell">
    <xdr:from>
      <xdr:col>2</xdr:col>
      <xdr:colOff>323849</xdr:colOff>
      <xdr:row>8</xdr:row>
      <xdr:rowOff>122334</xdr:rowOff>
    </xdr:from>
    <xdr:to>
      <xdr:col>2</xdr:col>
      <xdr:colOff>4205816</xdr:colOff>
      <xdr:row>8</xdr:row>
      <xdr:rowOff>457200</xdr:rowOff>
    </xdr:to>
    <xdr:pic>
      <xdr:nvPicPr>
        <xdr:cNvPr id="14" name="Picture 13">
          <a:extLst>
            <a:ext uri="{FF2B5EF4-FFF2-40B4-BE49-F238E27FC236}">
              <a16:creationId xmlns:a16="http://schemas.microsoft.com/office/drawing/2014/main" id="{5A0A50D7-653A-4D66-BC9D-29235F37D46D}"/>
            </a:ext>
          </a:extLst>
        </xdr:cNvPr>
        <xdr:cNvPicPr>
          <a:picLocks noChangeAspect="1"/>
        </xdr:cNvPicPr>
      </xdr:nvPicPr>
      <xdr:blipFill rotWithShape="1">
        <a:blip xmlns:r="http://schemas.openxmlformats.org/officeDocument/2006/relationships" r:embed="rId8"/>
        <a:srcRect l="3594" t="26114" r="63798" b="71200"/>
        <a:stretch/>
      </xdr:blipFill>
      <xdr:spPr>
        <a:xfrm>
          <a:off x="4238624" y="7085109"/>
          <a:ext cx="3881967" cy="33486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ocal_cgeoghegan\INetCache\Content.Outlook\9HQ3SOLO\Section%202%20Excel%20Questionaire_REV%20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local_cgeoghegan/INetCache/Content.Outlook/9HQ3SOLO/Section%202%20Excel%20Questionaire_REV%20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Users\local_cgeoghegan\INetCache\Content.Outlook\9HQ3SOLO\PQQ%20template%20V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LotSelection"/>
      <sheetName val="Section 1A"/>
      <sheetName val="LotValidation"/>
      <sheetName val="Section 1 B"/>
      <sheetName val="Section 2"/>
      <sheetName val="Section 3"/>
      <sheetName val="Section 4.1"/>
      <sheetName val="Section 4.2"/>
      <sheetName val="Section 4.3"/>
      <sheetName val="Section 5"/>
      <sheetName val="Section 6"/>
      <sheetName val="Section 7"/>
      <sheetName val="Section 8"/>
      <sheetName val="Tenderer Checklist"/>
      <sheetName val="Applications"/>
      <sheetName val="Responses"/>
    </sheetNames>
    <sheetDataSet>
      <sheetData sheetId="0"/>
      <sheetData sheetId="1">
        <row r="1">
          <cell r="B1">
            <v>1</v>
          </cell>
          <cell r="C1">
            <v>1</v>
          </cell>
          <cell r="E1">
            <v>1</v>
          </cell>
          <cell r="F1">
            <v>1</v>
          </cell>
          <cell r="H1">
            <v>1</v>
          </cell>
          <cell r="I1">
            <v>1</v>
          </cell>
        </row>
        <row r="2">
          <cell r="B2">
            <v>0</v>
          </cell>
          <cell r="E2">
            <v>2</v>
          </cell>
          <cell r="H2">
            <v>2</v>
          </cell>
        </row>
        <row r="3">
          <cell r="B3">
            <v>3</v>
          </cell>
          <cell r="E3">
            <v>3</v>
          </cell>
          <cell r="H3">
            <v>0</v>
          </cell>
        </row>
        <row r="4">
          <cell r="B4">
            <v>4</v>
          </cell>
          <cell r="E4">
            <v>4</v>
          </cell>
          <cell r="H4">
            <v>4</v>
          </cell>
        </row>
        <row r="5">
          <cell r="B5">
            <v>5</v>
          </cell>
          <cell r="E5">
            <v>5</v>
          </cell>
          <cell r="H5">
            <v>5</v>
          </cell>
        </row>
        <row r="6">
          <cell r="B6">
            <v>6</v>
          </cell>
          <cell r="E6">
            <v>6</v>
          </cell>
          <cell r="H6">
            <v>6</v>
          </cell>
        </row>
        <row r="7">
          <cell r="B7">
            <v>7</v>
          </cell>
          <cell r="E7">
            <v>0</v>
          </cell>
          <cell r="H7">
            <v>7</v>
          </cell>
        </row>
        <row r="8">
          <cell r="B8">
            <v>8</v>
          </cell>
          <cell r="E8">
            <v>8</v>
          </cell>
          <cell r="H8">
            <v>8</v>
          </cell>
        </row>
        <row r="9">
          <cell r="B9">
            <v>9</v>
          </cell>
          <cell r="E9">
            <v>9</v>
          </cell>
          <cell r="H9">
            <v>9</v>
          </cell>
        </row>
        <row r="10">
          <cell r="B10">
            <v>10</v>
          </cell>
          <cell r="E10">
            <v>10</v>
          </cell>
          <cell r="H10">
            <v>10</v>
          </cell>
        </row>
        <row r="11">
          <cell r="B11">
            <v>11</v>
          </cell>
          <cell r="E11">
            <v>11</v>
          </cell>
          <cell r="H11">
            <v>11</v>
          </cell>
        </row>
        <row r="12">
          <cell r="B12">
            <v>12</v>
          </cell>
          <cell r="E12">
            <v>12</v>
          </cell>
          <cell r="H12">
            <v>12</v>
          </cell>
        </row>
        <row r="13">
          <cell r="B13">
            <v>13</v>
          </cell>
          <cell r="E13">
            <v>13</v>
          </cell>
          <cell r="H13">
            <v>13</v>
          </cell>
        </row>
        <row r="14">
          <cell r="B14">
            <v>14</v>
          </cell>
          <cell r="E14">
            <v>14</v>
          </cell>
          <cell r="H14">
            <v>14</v>
          </cell>
        </row>
        <row r="15">
          <cell r="B15">
            <v>15</v>
          </cell>
          <cell r="E15">
            <v>15</v>
          </cell>
          <cell r="H15">
            <v>15</v>
          </cell>
        </row>
        <row r="16">
          <cell r="B16">
            <v>16</v>
          </cell>
          <cell r="E16">
            <v>16</v>
          </cell>
          <cell r="H16">
            <v>16</v>
          </cell>
        </row>
        <row r="17">
          <cell r="B17">
            <v>17</v>
          </cell>
          <cell r="E17">
            <v>17</v>
          </cell>
          <cell r="H17">
            <v>17</v>
          </cell>
        </row>
        <row r="18">
          <cell r="B18">
            <v>18</v>
          </cell>
          <cell r="E18">
            <v>18</v>
          </cell>
          <cell r="H18">
            <v>18</v>
          </cell>
        </row>
        <row r="19">
          <cell r="B19">
            <v>19</v>
          </cell>
          <cell r="E19">
            <v>19</v>
          </cell>
          <cell r="H19">
            <v>19</v>
          </cell>
        </row>
        <row r="20">
          <cell r="B20">
            <v>20</v>
          </cell>
          <cell r="E20">
            <v>20</v>
          </cell>
          <cell r="H20">
            <v>20</v>
          </cell>
        </row>
        <row r="21">
          <cell r="B21">
            <v>21</v>
          </cell>
          <cell r="E21">
            <v>21</v>
          </cell>
          <cell r="H21">
            <v>21</v>
          </cell>
        </row>
        <row r="22">
          <cell r="B22">
            <v>22</v>
          </cell>
          <cell r="E22">
            <v>22</v>
          </cell>
          <cell r="H22">
            <v>22</v>
          </cell>
        </row>
        <row r="23">
          <cell r="B23">
            <v>23</v>
          </cell>
          <cell r="E23">
            <v>23</v>
          </cell>
          <cell r="H23">
            <v>23</v>
          </cell>
        </row>
        <row r="24">
          <cell r="B24">
            <v>24</v>
          </cell>
          <cell r="E24">
            <v>24</v>
          </cell>
          <cell r="H24">
            <v>24</v>
          </cell>
        </row>
        <row r="25">
          <cell r="B25">
            <v>25</v>
          </cell>
          <cell r="E25">
            <v>25</v>
          </cell>
          <cell r="H25">
            <v>25</v>
          </cell>
        </row>
        <row r="26">
          <cell r="B26">
            <v>26</v>
          </cell>
          <cell r="E26">
            <v>26</v>
          </cell>
          <cell r="H26">
            <v>26</v>
          </cell>
        </row>
        <row r="27">
          <cell r="B27">
            <v>27</v>
          </cell>
          <cell r="E27">
            <v>27</v>
          </cell>
          <cell r="H27">
            <v>27</v>
          </cell>
        </row>
        <row r="28">
          <cell r="B28">
            <v>28</v>
          </cell>
          <cell r="E28">
            <v>28</v>
          </cell>
          <cell r="H28">
            <v>28</v>
          </cell>
        </row>
        <row r="29">
          <cell r="B29">
            <v>29</v>
          </cell>
          <cell r="E29">
            <v>29</v>
          </cell>
          <cell r="H29">
            <v>29</v>
          </cell>
        </row>
        <row r="30">
          <cell r="B30">
            <v>30</v>
          </cell>
          <cell r="E30">
            <v>30</v>
          </cell>
          <cell r="H30">
            <v>30</v>
          </cell>
        </row>
        <row r="31">
          <cell r="B31">
            <v>31</v>
          </cell>
          <cell r="E31">
            <v>31</v>
          </cell>
          <cell r="H31">
            <v>31</v>
          </cell>
        </row>
        <row r="32">
          <cell r="B32">
            <v>32</v>
          </cell>
          <cell r="E32">
            <v>32</v>
          </cell>
          <cell r="H32">
            <v>32</v>
          </cell>
        </row>
      </sheetData>
      <sheetData sheetId="2"/>
      <sheetData sheetId="3">
        <row r="2">
          <cell r="K2" t="str">
            <v>Yes</v>
          </cell>
        </row>
      </sheetData>
      <sheetData sheetId="4"/>
      <sheetData sheetId="5"/>
      <sheetData sheetId="6"/>
      <sheetData sheetId="7"/>
      <sheetData sheetId="8"/>
      <sheetData sheetId="9"/>
      <sheetData sheetId="10"/>
      <sheetData sheetId="11"/>
      <sheetData sheetId="12"/>
      <sheetData sheetId="13"/>
      <sheetData sheetId="14"/>
      <sheetData sheetId="15">
        <row r="7">
          <cell r="D7" t="str">
            <v>123</v>
          </cell>
        </row>
        <row r="53">
          <cell r="B53" t="str">
            <v>Yes</v>
          </cell>
        </row>
        <row r="54">
          <cell r="B54" t="str">
            <v>No</v>
          </cell>
        </row>
        <row r="55">
          <cell r="B55" t="str">
            <v>Yes</v>
          </cell>
        </row>
        <row r="56">
          <cell r="B56" t="str">
            <v>No</v>
          </cell>
        </row>
        <row r="57">
          <cell r="B57" t="str">
            <v>N/A</v>
          </cell>
        </row>
        <row r="60">
          <cell r="B60" t="str">
            <v>Complete</v>
          </cell>
        </row>
        <row r="61">
          <cell r="B61" t="str">
            <v>Not complete</v>
          </cell>
        </row>
        <row r="64">
          <cell r="B64" t="str">
            <v>Attached</v>
          </cell>
        </row>
        <row r="65">
          <cell r="B65" t="str">
            <v>Not attached</v>
          </cell>
        </row>
      </sheetData>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LotSelection"/>
      <sheetName val="Section 1A"/>
      <sheetName val="LotValidation"/>
      <sheetName val="Section 1 B"/>
      <sheetName val="Section 2"/>
      <sheetName val="Section 3"/>
      <sheetName val="Section 4.1"/>
      <sheetName val="Section 4.2"/>
      <sheetName val="Section 4.3"/>
      <sheetName val="Section 5"/>
      <sheetName val="Section 6"/>
      <sheetName val="Section 7"/>
      <sheetName val="Section 8"/>
      <sheetName val="Tenderer Checklist"/>
      <sheetName val="Applications"/>
      <sheetName val="Responses"/>
    </sheetNames>
    <sheetDataSet>
      <sheetData sheetId="0"/>
      <sheetData sheetId="1">
        <row r="1">
          <cell r="B1">
            <v>1</v>
          </cell>
          <cell r="C1">
            <v>1</v>
          </cell>
          <cell r="E1">
            <v>1</v>
          </cell>
          <cell r="F1">
            <v>1</v>
          </cell>
          <cell r="H1">
            <v>1</v>
          </cell>
          <cell r="I1">
            <v>1</v>
          </cell>
        </row>
        <row r="2">
          <cell r="B2" t="str">
            <v/>
          </cell>
          <cell r="E2">
            <v>2</v>
          </cell>
          <cell r="H2">
            <v>2</v>
          </cell>
        </row>
        <row r="3">
          <cell r="B3">
            <v>3</v>
          </cell>
          <cell r="E3">
            <v>3</v>
          </cell>
          <cell r="H3" t="str">
            <v/>
          </cell>
        </row>
        <row r="4">
          <cell r="B4">
            <v>4</v>
          </cell>
          <cell r="E4">
            <v>4</v>
          </cell>
          <cell r="H4">
            <v>4</v>
          </cell>
        </row>
        <row r="5">
          <cell r="B5">
            <v>5</v>
          </cell>
          <cell r="E5">
            <v>5</v>
          </cell>
          <cell r="H5">
            <v>5</v>
          </cell>
        </row>
        <row r="6">
          <cell r="B6">
            <v>6</v>
          </cell>
          <cell r="E6">
            <v>6</v>
          </cell>
          <cell r="H6">
            <v>6</v>
          </cell>
        </row>
        <row r="7">
          <cell r="B7">
            <v>7</v>
          </cell>
          <cell r="E7" t="str">
            <v/>
          </cell>
          <cell r="H7">
            <v>7</v>
          </cell>
        </row>
        <row r="8">
          <cell r="B8">
            <v>8</v>
          </cell>
          <cell r="E8">
            <v>8</v>
          </cell>
          <cell r="H8">
            <v>8</v>
          </cell>
        </row>
        <row r="9">
          <cell r="B9">
            <v>9</v>
          </cell>
          <cell r="E9">
            <v>9</v>
          </cell>
          <cell r="H9">
            <v>9</v>
          </cell>
        </row>
        <row r="10">
          <cell r="B10">
            <v>10</v>
          </cell>
          <cell r="E10">
            <v>10</v>
          </cell>
          <cell r="H10">
            <v>10</v>
          </cell>
        </row>
        <row r="11">
          <cell r="B11">
            <v>11</v>
          </cell>
          <cell r="E11">
            <v>11</v>
          </cell>
          <cell r="H11">
            <v>11</v>
          </cell>
        </row>
        <row r="12">
          <cell r="B12">
            <v>12</v>
          </cell>
          <cell r="E12">
            <v>12</v>
          </cell>
          <cell r="H12">
            <v>12</v>
          </cell>
        </row>
        <row r="13">
          <cell r="B13">
            <v>13</v>
          </cell>
          <cell r="E13">
            <v>13</v>
          </cell>
          <cell r="H13">
            <v>13</v>
          </cell>
        </row>
        <row r="14">
          <cell r="B14">
            <v>14</v>
          </cell>
          <cell r="E14">
            <v>14</v>
          </cell>
          <cell r="H14">
            <v>14</v>
          </cell>
        </row>
        <row r="15">
          <cell r="B15">
            <v>15</v>
          </cell>
          <cell r="E15">
            <v>15</v>
          </cell>
          <cell r="H15">
            <v>15</v>
          </cell>
        </row>
        <row r="16">
          <cell r="B16">
            <v>16</v>
          </cell>
          <cell r="E16">
            <v>16</v>
          </cell>
          <cell r="H16">
            <v>16</v>
          </cell>
        </row>
        <row r="17">
          <cell r="B17">
            <v>17</v>
          </cell>
          <cell r="E17">
            <v>17</v>
          </cell>
          <cell r="H17">
            <v>17</v>
          </cell>
        </row>
        <row r="18">
          <cell r="B18">
            <v>18</v>
          </cell>
          <cell r="E18">
            <v>18</v>
          </cell>
          <cell r="H18">
            <v>18</v>
          </cell>
        </row>
        <row r="19">
          <cell r="B19">
            <v>19</v>
          </cell>
          <cell r="E19">
            <v>19</v>
          </cell>
          <cell r="H19">
            <v>19</v>
          </cell>
        </row>
        <row r="20">
          <cell r="B20">
            <v>20</v>
          </cell>
          <cell r="E20">
            <v>20</v>
          </cell>
          <cell r="H20">
            <v>20</v>
          </cell>
        </row>
        <row r="21">
          <cell r="B21">
            <v>21</v>
          </cell>
          <cell r="E21">
            <v>21</v>
          </cell>
          <cell r="H21">
            <v>21</v>
          </cell>
        </row>
        <row r="22">
          <cell r="B22">
            <v>22</v>
          </cell>
          <cell r="E22">
            <v>22</v>
          </cell>
          <cell r="H22">
            <v>22</v>
          </cell>
        </row>
        <row r="23">
          <cell r="B23">
            <v>23</v>
          </cell>
          <cell r="E23">
            <v>23</v>
          </cell>
          <cell r="H23">
            <v>23</v>
          </cell>
        </row>
        <row r="24">
          <cell r="B24">
            <v>24</v>
          </cell>
          <cell r="E24">
            <v>24</v>
          </cell>
          <cell r="H24">
            <v>24</v>
          </cell>
        </row>
        <row r="25">
          <cell r="B25">
            <v>25</v>
          </cell>
          <cell r="E25">
            <v>25</v>
          </cell>
          <cell r="H25">
            <v>25</v>
          </cell>
        </row>
        <row r="26">
          <cell r="B26">
            <v>26</v>
          </cell>
          <cell r="E26">
            <v>26</v>
          </cell>
          <cell r="H26">
            <v>26</v>
          </cell>
        </row>
        <row r="27">
          <cell r="B27">
            <v>27</v>
          </cell>
          <cell r="E27">
            <v>27</v>
          </cell>
          <cell r="H27">
            <v>27</v>
          </cell>
        </row>
        <row r="28">
          <cell r="B28">
            <v>28</v>
          </cell>
          <cell r="E28">
            <v>28</v>
          </cell>
          <cell r="H28">
            <v>28</v>
          </cell>
        </row>
        <row r="29">
          <cell r="B29">
            <v>29</v>
          </cell>
          <cell r="E29">
            <v>29</v>
          </cell>
          <cell r="H29">
            <v>29</v>
          </cell>
        </row>
        <row r="30">
          <cell r="B30">
            <v>30</v>
          </cell>
          <cell r="E30">
            <v>30</v>
          </cell>
          <cell r="H30">
            <v>30</v>
          </cell>
        </row>
        <row r="31">
          <cell r="B31">
            <v>31</v>
          </cell>
          <cell r="E31">
            <v>31</v>
          </cell>
          <cell r="H31">
            <v>31</v>
          </cell>
        </row>
        <row r="32">
          <cell r="B32">
            <v>32</v>
          </cell>
          <cell r="E32">
            <v>32</v>
          </cell>
          <cell r="H32">
            <v>32</v>
          </cell>
        </row>
      </sheetData>
      <sheetData sheetId="2"/>
      <sheetData sheetId="3">
        <row r="2">
          <cell r="K2" t="str">
            <v>Yes</v>
          </cell>
        </row>
      </sheetData>
      <sheetData sheetId="4"/>
      <sheetData sheetId="5"/>
      <sheetData sheetId="6"/>
      <sheetData sheetId="7"/>
      <sheetData sheetId="8"/>
      <sheetData sheetId="9"/>
      <sheetData sheetId="10"/>
      <sheetData sheetId="11"/>
      <sheetData sheetId="12"/>
      <sheetData sheetId="13"/>
      <sheetData sheetId="14"/>
      <sheetData sheetId="15">
        <row r="7">
          <cell r="D7" t="str">
            <v>123</v>
          </cell>
        </row>
        <row r="53">
          <cell r="B53" t="str">
            <v>Yes</v>
          </cell>
        </row>
        <row r="54">
          <cell r="B54" t="str">
            <v>No</v>
          </cell>
        </row>
        <row r="55">
          <cell r="B55" t="str">
            <v>Yes</v>
          </cell>
        </row>
        <row r="56">
          <cell r="B56" t="str">
            <v>No</v>
          </cell>
        </row>
        <row r="57">
          <cell r="B57" t="str">
            <v>N/A</v>
          </cell>
        </row>
        <row r="60">
          <cell r="B60" t="str">
            <v>Complete</v>
          </cell>
        </row>
        <row r="61">
          <cell r="B61" t="str">
            <v>Not complete</v>
          </cell>
        </row>
        <row r="64">
          <cell r="B64" t="str">
            <v>Attached</v>
          </cell>
        </row>
        <row r="65">
          <cell r="B65" t="str">
            <v>Not attached</v>
          </cell>
        </row>
      </sheetData>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s>
    <sheetDataSet>
      <sheetData sheetId="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ec.europa.eu/taxation_customs/vies/"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ec.europa.eu/taxation_customs/vie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0" tint="-4.9989318521683403E-2"/>
    <pageSetUpPr fitToPage="1"/>
  </sheetPr>
  <dimension ref="A1:C10"/>
  <sheetViews>
    <sheetView view="pageBreakPreview" topLeftCell="B1" zoomScaleNormal="70" zoomScaleSheetLayoutView="100" workbookViewId="0">
      <selection activeCell="D3" sqref="D3"/>
    </sheetView>
  </sheetViews>
  <sheetFormatPr defaultColWidth="37.1796875" defaultRowHeight="14.5" x14ac:dyDescent="0.35"/>
  <cols>
    <col min="1" max="1" width="0" style="50" hidden="1" customWidth="1"/>
    <col min="2" max="2" width="58.7265625" style="52" customWidth="1"/>
    <col min="3" max="3" width="63.81640625" style="53" customWidth="1"/>
    <col min="4" max="4" width="63.81640625" style="51" customWidth="1"/>
    <col min="5" max="16384" width="37.1796875" style="51"/>
  </cols>
  <sheetData>
    <row r="1" spans="1:3" ht="67.5" customHeight="1" thickBot="1" x14ac:dyDescent="0.4">
      <c r="B1" s="233" t="s">
        <v>537</v>
      </c>
      <c r="C1" s="233"/>
    </row>
    <row r="2" spans="1:3" ht="88.5" customHeight="1" thickBot="1" x14ac:dyDescent="0.4">
      <c r="B2" s="234" t="s">
        <v>149</v>
      </c>
      <c r="C2" s="235"/>
    </row>
    <row r="3" spans="1:3" ht="52.5" customHeight="1" thickBot="1" x14ac:dyDescent="0.4">
      <c r="B3" s="115" t="s">
        <v>124</v>
      </c>
      <c r="C3" s="116"/>
    </row>
    <row r="4" spans="1:3" ht="52.5" customHeight="1" thickBot="1" x14ac:dyDescent="0.4">
      <c r="A4" s="50" t="e">
        <f>IF(#REF!=0,#REF!,#REF!)</f>
        <v>#REF!</v>
      </c>
      <c r="B4" s="115" t="s">
        <v>86</v>
      </c>
      <c r="C4" s="116"/>
    </row>
    <row r="5" spans="1:3" ht="50.5" thickBot="1" x14ac:dyDescent="0.4">
      <c r="A5" s="50" t="e">
        <f>IF(#REF!=0,#REF!,#REF!)</f>
        <v>#REF!</v>
      </c>
      <c r="B5" s="115" t="s">
        <v>210</v>
      </c>
      <c r="C5" s="116"/>
    </row>
    <row r="6" spans="1:3" ht="42" customHeight="1" thickBot="1" x14ac:dyDescent="0.4">
      <c r="B6" s="115" t="s">
        <v>89</v>
      </c>
      <c r="C6" s="116"/>
    </row>
    <row r="7" spans="1:3" ht="39.75" customHeight="1" thickBot="1" x14ac:dyDescent="0.4">
      <c r="B7" s="117" t="s">
        <v>125</v>
      </c>
      <c r="C7" s="116"/>
    </row>
    <row r="8" spans="1:3" ht="50.25" customHeight="1" thickBot="1" x14ac:dyDescent="0.4">
      <c r="B8" s="117" t="s">
        <v>85</v>
      </c>
      <c r="C8" s="116"/>
    </row>
    <row r="9" spans="1:3" ht="45.75" customHeight="1" thickBot="1" x14ac:dyDescent="0.4">
      <c r="B9" s="118" t="s">
        <v>148</v>
      </c>
      <c r="C9" s="116"/>
    </row>
    <row r="10" spans="1:3" ht="30" customHeight="1" x14ac:dyDescent="0.35">
      <c r="B10" s="60"/>
      <c r="C10" s="59"/>
    </row>
  </sheetData>
  <sheetProtection sheet="1" objects="1" deleteColumns="0" selectLockedCells="1" sort="0" selectUnlockedCells="1"/>
  <mergeCells count="2">
    <mergeCell ref="B1:C1"/>
    <mergeCell ref="B2:C2"/>
  </mergeCells>
  <conditionalFormatting sqref="C8:C10">
    <cfRule type="expression" dxfId="20" priority="60">
      <formula>#REF!="No"</formula>
    </cfRule>
  </conditionalFormatting>
  <pageMargins left="0.70866141732283472" right="0.70866141732283472" top="0.74803149606299213" bottom="0.74803149606299213" header="0.31496062992125984" footer="0.31496062992125984"/>
  <pageSetup paperSize="9" scale="71" fitToHeight="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F5FCC-1C36-4F15-990B-09505EA3531F}">
  <sheetPr>
    <tabColor theme="4" tint="0.79998168889431442"/>
    <pageSetUpPr fitToPage="1"/>
  </sheetPr>
  <dimension ref="A1:R27"/>
  <sheetViews>
    <sheetView view="pageBreakPreview" zoomScale="80" zoomScaleNormal="85" zoomScaleSheetLayoutView="80" workbookViewId="0">
      <pane xSplit="1" ySplit="4" topLeftCell="B5" activePane="bottomRight" state="frozen"/>
      <selection activeCell="I12" sqref="I12"/>
      <selection pane="topRight" activeCell="I12" sqref="I12"/>
      <selection pane="bottomLeft" activeCell="I12" sqref="I12"/>
      <selection pane="bottomRight" activeCell="D5" sqref="D5"/>
    </sheetView>
  </sheetViews>
  <sheetFormatPr defaultColWidth="9.1796875" defaultRowHeight="12.5" x14ac:dyDescent="0.25"/>
  <cols>
    <col min="1" max="1" width="9.54296875" style="90" customWidth="1"/>
    <col min="2" max="2" width="22.453125" style="90" customWidth="1"/>
    <col min="3" max="3" width="66.81640625" style="99" customWidth="1"/>
    <col min="4" max="4" width="48.81640625" style="90" customWidth="1"/>
    <col min="5" max="5" width="13.54296875" style="90" customWidth="1"/>
    <col min="6" max="6" width="12.1796875" style="90" customWidth="1"/>
    <col min="7" max="8" width="9.1796875" style="90" customWidth="1"/>
    <col min="9" max="9" width="14" style="90" customWidth="1"/>
    <col min="10" max="10" width="9.1796875" style="90" customWidth="1"/>
    <col min="11" max="12" width="9.1796875" style="90" hidden="1" customWidth="1"/>
    <col min="13" max="13" width="6.81640625" style="90" hidden="1" customWidth="1"/>
    <col min="14" max="14" width="9.81640625" style="90" hidden="1" customWidth="1"/>
    <col min="15" max="15" width="11.453125" style="90" hidden="1" customWidth="1"/>
    <col min="16" max="16" width="15" style="90" hidden="1" customWidth="1"/>
    <col min="17" max="18" width="9.1796875" style="90" hidden="1" customWidth="1"/>
    <col min="19" max="19" width="9.1796875" style="90" customWidth="1"/>
    <col min="20" max="16384" width="9.1796875" style="90"/>
  </cols>
  <sheetData>
    <row r="1" spans="1:17" ht="33" customHeight="1" x14ac:dyDescent="0.25">
      <c r="A1" s="236" t="s">
        <v>509</v>
      </c>
      <c r="B1" s="236"/>
      <c r="C1" s="236"/>
      <c r="D1" s="119" t="s">
        <v>88</v>
      </c>
      <c r="M1" s="62" t="s">
        <v>81</v>
      </c>
      <c r="N1" s="62" t="s">
        <v>79</v>
      </c>
      <c r="O1" s="62" t="s">
        <v>87</v>
      </c>
    </row>
    <row r="2" spans="1:17" ht="33" customHeight="1" x14ac:dyDescent="0.25">
      <c r="A2" s="236"/>
      <c r="B2" s="236"/>
      <c r="C2" s="236"/>
      <c r="D2" s="120">
        <f>O2</f>
        <v>0</v>
      </c>
      <c r="M2" s="62">
        <v>8</v>
      </c>
      <c r="N2" s="62">
        <f>COUNTA(D5:D12)</f>
        <v>0</v>
      </c>
      <c r="O2" s="62">
        <f>N2/M2</f>
        <v>0</v>
      </c>
    </row>
    <row r="3" spans="1:17" ht="101.25" customHeight="1" x14ac:dyDescent="0.25">
      <c r="A3" s="237" t="s">
        <v>175</v>
      </c>
      <c r="B3" s="237"/>
      <c r="C3" s="237"/>
      <c r="D3" s="237"/>
      <c r="E3" s="91"/>
      <c r="M3" s="92"/>
      <c r="N3" s="93"/>
      <c r="O3" s="93"/>
    </row>
    <row r="4" spans="1:17" ht="40.5" customHeight="1" x14ac:dyDescent="0.25">
      <c r="A4" s="121" t="s">
        <v>143</v>
      </c>
      <c r="B4" s="121" t="s">
        <v>234</v>
      </c>
      <c r="C4" s="121" t="s">
        <v>235</v>
      </c>
      <c r="D4" s="121" t="s">
        <v>236</v>
      </c>
      <c r="L4" s="94" t="s">
        <v>214</v>
      </c>
      <c r="M4" s="94" t="s">
        <v>215</v>
      </c>
      <c r="N4" s="94" t="s">
        <v>216</v>
      </c>
      <c r="O4" s="94" t="s">
        <v>217</v>
      </c>
      <c r="P4" s="95" t="s">
        <v>141</v>
      </c>
      <c r="Q4" s="94" t="s">
        <v>218</v>
      </c>
    </row>
    <row r="5" spans="1:17" ht="50.15" customHeight="1" x14ac:dyDescent="0.25">
      <c r="A5" s="238" t="s">
        <v>450</v>
      </c>
      <c r="B5" s="122">
        <v>1</v>
      </c>
      <c r="C5" s="123" t="s">
        <v>219</v>
      </c>
      <c r="D5" s="124"/>
      <c r="L5" s="96"/>
      <c r="M5" s="95">
        <f t="shared" ref="M5:M12" si="0">IF(D5="Yes",1,0)</f>
        <v>0</v>
      </c>
      <c r="N5" s="96"/>
      <c r="O5" s="96">
        <f>IF(D5="Yes",7,0)</f>
        <v>0</v>
      </c>
      <c r="P5" s="97">
        <f>IF(D5="Yes",600000,0)</f>
        <v>0</v>
      </c>
      <c r="Q5" s="96"/>
    </row>
    <row r="6" spans="1:17" ht="50.15" customHeight="1" x14ac:dyDescent="0.25">
      <c r="A6" s="239"/>
      <c r="B6" s="122">
        <v>2</v>
      </c>
      <c r="C6" s="123" t="s">
        <v>221</v>
      </c>
      <c r="D6" s="124"/>
      <c r="L6" s="96"/>
      <c r="M6" s="95">
        <f t="shared" si="0"/>
        <v>0</v>
      </c>
      <c r="N6" s="96"/>
      <c r="O6" s="96">
        <f>IF(D6="Yes",6,0)</f>
        <v>0</v>
      </c>
      <c r="P6" s="97">
        <f>IF(D6="Yes",200000,0)</f>
        <v>0</v>
      </c>
      <c r="Q6" s="96"/>
    </row>
    <row r="7" spans="1:17" ht="50.15" customHeight="1" x14ac:dyDescent="0.25">
      <c r="A7" s="239"/>
      <c r="B7" s="122">
        <v>3</v>
      </c>
      <c r="C7" s="123" t="s">
        <v>223</v>
      </c>
      <c r="D7" s="124"/>
      <c r="L7" s="96"/>
      <c r="M7" s="95">
        <f t="shared" si="0"/>
        <v>0</v>
      </c>
      <c r="N7" s="96"/>
      <c r="O7" s="96">
        <f>IF(D7="Yes",3,0)</f>
        <v>0</v>
      </c>
      <c r="P7" s="97">
        <f>IF(D7="Yes",50000,0)</f>
        <v>0</v>
      </c>
      <c r="Q7" s="96"/>
    </row>
    <row r="8" spans="1:17" ht="50.15" customHeight="1" x14ac:dyDescent="0.25">
      <c r="A8" s="239"/>
      <c r="B8" s="122">
        <v>4</v>
      </c>
      <c r="C8" s="123" t="s">
        <v>225</v>
      </c>
      <c r="D8" s="124"/>
      <c r="L8" s="96"/>
      <c r="M8" s="95">
        <f t="shared" si="0"/>
        <v>0</v>
      </c>
      <c r="N8" s="96"/>
      <c r="O8" s="96">
        <f>IF(D8="Yes",2,0)</f>
        <v>0</v>
      </c>
      <c r="P8" s="97">
        <f>IF(D8="Yes",100000,0)</f>
        <v>0</v>
      </c>
      <c r="Q8" s="96"/>
    </row>
    <row r="9" spans="1:17" ht="50.15" customHeight="1" x14ac:dyDescent="0.25">
      <c r="A9" s="239"/>
      <c r="B9" s="122">
        <v>5</v>
      </c>
      <c r="C9" s="123" t="s">
        <v>227</v>
      </c>
      <c r="D9" s="124"/>
      <c r="L9" s="96">
        <f>SUM(M5:M8)</f>
        <v>0</v>
      </c>
      <c r="M9" s="95">
        <f t="shared" si="0"/>
        <v>0</v>
      </c>
      <c r="N9" s="96">
        <f>SUM(M5:M9)</f>
        <v>0</v>
      </c>
      <c r="O9" s="96">
        <f>IF(D9="Yes",2,0)</f>
        <v>0</v>
      </c>
      <c r="P9" s="97">
        <f>IF(D9="Yes",100000,0)</f>
        <v>0</v>
      </c>
      <c r="Q9" s="96"/>
    </row>
    <row r="10" spans="1:17" ht="50.15" customHeight="1" x14ac:dyDescent="0.25">
      <c r="A10" s="239"/>
      <c r="B10" s="122">
        <v>6</v>
      </c>
      <c r="C10" s="123" t="s">
        <v>229</v>
      </c>
      <c r="D10" s="124"/>
      <c r="M10" s="95">
        <f t="shared" si="0"/>
        <v>0</v>
      </c>
      <c r="N10" s="96"/>
      <c r="O10" s="96">
        <f>IF(D10="Yes",1,0)</f>
        <v>0</v>
      </c>
      <c r="P10" s="97">
        <f>IF(D10="Yes",100000,0)</f>
        <v>0</v>
      </c>
      <c r="Q10" s="96"/>
    </row>
    <row r="11" spans="1:17" ht="50.15" customHeight="1" x14ac:dyDescent="0.25">
      <c r="A11" s="239"/>
      <c r="B11" s="122">
        <v>7</v>
      </c>
      <c r="C11" s="123" t="s">
        <v>231</v>
      </c>
      <c r="D11" s="124"/>
      <c r="M11" s="95">
        <f t="shared" si="0"/>
        <v>0</v>
      </c>
      <c r="N11" s="96"/>
      <c r="O11" s="96">
        <f>IF(D11="Yes",6,0)</f>
        <v>0</v>
      </c>
      <c r="P11" s="97">
        <f>IF(D11="Yes",600000,0)</f>
        <v>0</v>
      </c>
      <c r="Q11" s="96"/>
    </row>
    <row r="12" spans="1:17" ht="50.15" customHeight="1" x14ac:dyDescent="0.25">
      <c r="A12" s="239"/>
      <c r="B12" s="122">
        <v>8</v>
      </c>
      <c r="C12" s="123" t="s">
        <v>233</v>
      </c>
      <c r="D12" s="124"/>
      <c r="M12" s="95">
        <f t="shared" si="0"/>
        <v>0</v>
      </c>
      <c r="N12" s="96"/>
      <c r="O12" s="96">
        <f>IF(D12="Yes",5,0)</f>
        <v>0</v>
      </c>
      <c r="P12" s="97">
        <f>IF(D12="Yes",200000,0)</f>
        <v>0</v>
      </c>
      <c r="Q12" s="96"/>
    </row>
    <row r="13" spans="1:17" ht="35.25" customHeight="1" x14ac:dyDescent="0.35">
      <c r="B13" s="88"/>
      <c r="C13" s="98"/>
      <c r="D13" s="88"/>
      <c r="E13" s="88"/>
      <c r="L13" s="96" t="s">
        <v>81</v>
      </c>
      <c r="M13" s="96">
        <f>SUM(M5:M12)</f>
        <v>0</v>
      </c>
      <c r="N13" s="96">
        <f>SUM(M10:M12)</f>
        <v>0</v>
      </c>
      <c r="O13" s="96">
        <f>SUM(O5:O12)</f>
        <v>0</v>
      </c>
      <c r="P13" s="97">
        <f>SUM(P5:P12)</f>
        <v>0</v>
      </c>
      <c r="Q13" s="96">
        <f>SUM(M5,M6,M8,M9,M10,M11,M12)</f>
        <v>0</v>
      </c>
    </row>
    <row r="14" spans="1:17" ht="35.25" customHeight="1" x14ac:dyDescent="0.35">
      <c r="B14" s="88"/>
      <c r="C14" s="98"/>
      <c r="D14" s="88"/>
      <c r="E14" s="88"/>
    </row>
    <row r="15" spans="1:17" ht="35.25" customHeight="1" x14ac:dyDescent="0.35">
      <c r="B15" s="88"/>
      <c r="C15" s="98"/>
      <c r="D15" s="88"/>
      <c r="E15" s="88"/>
    </row>
    <row r="16" spans="1:17" ht="35.25" customHeight="1" x14ac:dyDescent="0.35">
      <c r="B16" s="88"/>
      <c r="C16" s="98"/>
      <c r="D16" s="88"/>
      <c r="E16" s="88"/>
    </row>
    <row r="17" spans="2:5" ht="35.25" customHeight="1" x14ac:dyDescent="0.35">
      <c r="B17" s="88"/>
      <c r="C17" s="98"/>
      <c r="D17" s="88"/>
      <c r="E17" s="88"/>
    </row>
    <row r="18" spans="2:5" ht="35.25" customHeight="1" x14ac:dyDescent="0.35">
      <c r="B18" s="88"/>
      <c r="C18" s="98"/>
      <c r="D18" s="88"/>
      <c r="E18" s="88"/>
    </row>
    <row r="19" spans="2:5" ht="35.25" customHeight="1" x14ac:dyDescent="0.35">
      <c r="B19" s="88"/>
      <c r="C19" s="98"/>
      <c r="D19" s="88"/>
      <c r="E19" s="88"/>
    </row>
    <row r="20" spans="2:5" ht="35.25" customHeight="1" x14ac:dyDescent="0.35">
      <c r="B20" s="88"/>
      <c r="C20" s="98"/>
      <c r="D20" s="88"/>
      <c r="E20" s="88"/>
    </row>
    <row r="21" spans="2:5" ht="35.25" customHeight="1" x14ac:dyDescent="0.35">
      <c r="B21" s="88"/>
      <c r="C21" s="98"/>
      <c r="D21" s="88"/>
      <c r="E21" s="88"/>
    </row>
    <row r="22" spans="2:5" ht="35.25" customHeight="1" x14ac:dyDescent="0.35">
      <c r="B22" s="88"/>
      <c r="C22" s="98"/>
      <c r="D22" s="88"/>
      <c r="E22" s="88"/>
    </row>
    <row r="23" spans="2:5" ht="35.25" customHeight="1" x14ac:dyDescent="0.35">
      <c r="B23" s="88"/>
      <c r="C23" s="98"/>
      <c r="D23" s="88"/>
      <c r="E23" s="88"/>
    </row>
    <row r="24" spans="2:5" ht="35.25" customHeight="1" x14ac:dyDescent="0.35">
      <c r="B24" s="88"/>
      <c r="C24" s="98"/>
      <c r="D24" s="88"/>
      <c r="E24" s="88"/>
    </row>
    <row r="25" spans="2:5" ht="35.25" customHeight="1" x14ac:dyDescent="0.35">
      <c r="B25" s="88"/>
      <c r="C25" s="98"/>
      <c r="D25" s="88"/>
      <c r="E25" s="88"/>
    </row>
    <row r="26" spans="2:5" ht="35.25" customHeight="1" x14ac:dyDescent="0.35">
      <c r="B26" s="88"/>
      <c r="C26" s="98"/>
      <c r="D26" s="88"/>
      <c r="E26" s="88"/>
    </row>
    <row r="27" spans="2:5" ht="35.25" customHeight="1" x14ac:dyDescent="0.35">
      <c r="B27" s="88"/>
      <c r="C27" s="98"/>
      <c r="D27" s="88"/>
      <c r="E27" s="88"/>
    </row>
  </sheetData>
  <sheetProtection algorithmName="SHA-512" hashValue="ZowgEPMf4fIIlwnW7aQkXI708lywcFTb7O9En9QiOBQIjVUNtp2n7KGGAbQ/DLJ4LL82cghqKhrLnVsTHlsP4g==" saltValue="7dXoZIOhU64NvtnIYiqyhw==" spinCount="100000" sheet="1" objects="1" scenarios="1" selectLockedCells="1"/>
  <mergeCells count="3">
    <mergeCell ref="A1:C2"/>
    <mergeCell ref="A3:D3"/>
    <mergeCell ref="A5:A12"/>
  </mergeCells>
  <conditionalFormatting sqref="D2">
    <cfRule type="dataBar" priority="2">
      <dataBar>
        <cfvo type="num" val="0"/>
        <cfvo type="num" val="1"/>
        <color rgb="FF00B050"/>
      </dataBar>
      <extLst>
        <ext xmlns:x14="http://schemas.microsoft.com/office/spreadsheetml/2009/9/main" uri="{B025F937-C7B1-47D3-B67F-A62EFF666E3E}">
          <x14:id>{6A5B431D-29FB-4F85-8262-F9804E1FBAE5}</x14:id>
        </ext>
      </extLst>
    </cfRule>
  </conditionalFormatting>
  <conditionalFormatting sqref="I8:I11 I17 I20">
    <cfRule type="expression" priority="1">
      <formula>OR($D$8="No",$D$8="")</formula>
    </cfRule>
  </conditionalFormatting>
  <printOptions horizontalCentered="1"/>
  <pageMargins left="0.70866141732283472" right="0.70866141732283472" top="0.74803149606299213" bottom="0.74803149606299213" header="0.31496062992125984" footer="0.31496062992125984"/>
  <pageSetup paperSize="9" scale="59" fitToHeight="0" orientation="portrait" r:id="rId1"/>
  <extLst>
    <ext xmlns:x14="http://schemas.microsoft.com/office/spreadsheetml/2009/9/main" uri="{78C0D931-6437-407d-A8EE-F0AAD7539E65}">
      <x14:conditionalFormattings>
        <x14:conditionalFormatting xmlns:xm="http://schemas.microsoft.com/office/excel/2006/main">
          <x14:cfRule type="dataBar" id="{6A5B431D-29FB-4F85-8262-F9804E1FBAE5}">
            <x14:dataBar minLength="0" maxLength="100" gradient="0">
              <x14:cfvo type="num">
                <xm:f>0</xm:f>
              </x14:cfvo>
              <x14:cfvo type="num">
                <xm:f>1</xm:f>
              </x14:cfvo>
              <x14:negativeFillColor rgb="FFFF0000"/>
              <x14:axisColor rgb="FF000000"/>
            </x14:dataBar>
          </x14:cfRule>
          <xm:sqref>D2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37E48597-F392-4AA5-B2E9-15791AE6D497}">
          <x14:formula1>
            <xm:f>Dropdowns!$A$2:$A$3</xm:f>
          </x14:formula1>
          <xm:sqref>D5:D12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4" tint="0.79998168889431442"/>
    <pageSetUpPr fitToPage="1"/>
  </sheetPr>
  <dimension ref="A1:AA15"/>
  <sheetViews>
    <sheetView view="pageBreakPreview" zoomScale="85" zoomScaleNormal="80" zoomScaleSheetLayoutView="85" workbookViewId="0">
      <pane ySplit="2" topLeftCell="A3" activePane="bottomLeft" state="frozen"/>
      <selection activeCell="I12" sqref="I12"/>
      <selection pane="bottomLeft" activeCell="E8" sqref="E8:G8"/>
    </sheetView>
  </sheetViews>
  <sheetFormatPr defaultColWidth="37.1796875" defaultRowHeight="14.5" x14ac:dyDescent="0.35"/>
  <cols>
    <col min="1" max="1" width="10.26953125" style="70" customWidth="1"/>
    <col min="2" max="2" width="54" style="72" customWidth="1"/>
    <col min="3" max="3" width="32.1796875" style="72" customWidth="1"/>
    <col min="4" max="4" width="13.81640625" style="72" customWidth="1"/>
    <col min="5" max="7" width="21.26953125" style="71" customWidth="1"/>
    <col min="8" max="22" width="37.1796875" style="70"/>
    <col min="23" max="27" width="0" style="70" hidden="1" customWidth="1"/>
    <col min="28" max="16384" width="37.1796875" style="70"/>
  </cols>
  <sheetData>
    <row r="1" spans="1:27" ht="23.25" customHeight="1" x14ac:dyDescent="0.35">
      <c r="A1" s="236" t="s">
        <v>508</v>
      </c>
      <c r="B1" s="236"/>
      <c r="C1" s="262" t="s">
        <v>88</v>
      </c>
      <c r="D1" s="262"/>
      <c r="E1" s="262"/>
      <c r="F1" s="262"/>
      <c r="G1" s="262"/>
      <c r="W1" s="73" t="s">
        <v>116</v>
      </c>
      <c r="X1" s="73">
        <v>10</v>
      </c>
      <c r="Y1" s="75" t="s">
        <v>81</v>
      </c>
      <c r="Z1" s="74" t="s">
        <v>79</v>
      </c>
      <c r="AA1" s="74" t="s">
        <v>87</v>
      </c>
    </row>
    <row r="2" spans="1:27" ht="23.5" x14ac:dyDescent="0.35">
      <c r="A2" s="236"/>
      <c r="B2" s="236"/>
      <c r="C2" s="263">
        <f>COUNTA(E7:G9,E11:G15)/COUNTA(D7:D9,D11:D15)</f>
        <v>0</v>
      </c>
      <c r="D2" s="263"/>
      <c r="E2" s="263"/>
      <c r="F2" s="263"/>
      <c r="G2" s="263"/>
      <c r="W2" s="73" t="s">
        <v>114</v>
      </c>
      <c r="X2" s="73">
        <v>6</v>
      </c>
      <c r="Y2" s="75">
        <v>8</v>
      </c>
      <c r="Z2" s="75">
        <f>COUNTA(E7:G9,E11:G15)</f>
        <v>0</v>
      </c>
      <c r="AA2" s="75">
        <f>Z2/Y2</f>
        <v>0</v>
      </c>
    </row>
    <row r="3" spans="1:27" ht="96" customHeight="1" x14ac:dyDescent="0.35">
      <c r="A3" s="264" t="s">
        <v>150</v>
      </c>
      <c r="B3" s="264"/>
      <c r="C3" s="264"/>
      <c r="D3" s="264"/>
      <c r="E3" s="264"/>
      <c r="F3" s="264"/>
      <c r="G3" s="264"/>
      <c r="W3" s="73" t="s">
        <v>115</v>
      </c>
      <c r="X3" s="73">
        <v>4</v>
      </c>
    </row>
    <row r="4" spans="1:27" ht="15" customHeight="1" x14ac:dyDescent="0.35">
      <c r="A4" s="245" t="s">
        <v>142</v>
      </c>
      <c r="B4" s="246"/>
      <c r="C4" s="246"/>
      <c r="D4" s="246"/>
      <c r="E4" s="246"/>
      <c r="F4" s="246"/>
      <c r="G4" s="247"/>
      <c r="W4" s="73" t="s">
        <v>117</v>
      </c>
      <c r="X4" s="73">
        <v>7</v>
      </c>
    </row>
    <row r="5" spans="1:27" ht="37.5" customHeight="1" x14ac:dyDescent="0.35">
      <c r="A5" s="266" t="s">
        <v>147</v>
      </c>
      <c r="B5" s="266"/>
      <c r="C5" s="266"/>
      <c r="D5" s="266"/>
      <c r="E5" s="266"/>
      <c r="F5" s="266"/>
      <c r="G5" s="266"/>
      <c r="W5" s="73"/>
      <c r="X5" s="73"/>
    </row>
    <row r="6" spans="1:27" ht="26" x14ac:dyDescent="0.35">
      <c r="A6" s="125" t="s">
        <v>143</v>
      </c>
      <c r="B6" s="125" t="s">
        <v>71</v>
      </c>
      <c r="C6" s="125" t="s">
        <v>72</v>
      </c>
      <c r="D6" s="125" t="s">
        <v>82</v>
      </c>
      <c r="E6" s="265" t="s">
        <v>73</v>
      </c>
      <c r="F6" s="265"/>
      <c r="G6" s="265"/>
      <c r="W6" s="73" t="s">
        <v>118</v>
      </c>
      <c r="X6" s="73">
        <v>10</v>
      </c>
    </row>
    <row r="7" spans="1:27" ht="69" customHeight="1" x14ac:dyDescent="0.35">
      <c r="A7" s="251">
        <v>4.0999999999999996</v>
      </c>
      <c r="B7" s="126" t="s">
        <v>126</v>
      </c>
      <c r="C7" s="127" t="s">
        <v>93</v>
      </c>
      <c r="D7" s="128" t="s">
        <v>74</v>
      </c>
      <c r="E7" s="240"/>
      <c r="F7" s="240"/>
      <c r="G7" s="240"/>
      <c r="W7" s="73" t="s">
        <v>119</v>
      </c>
      <c r="X7" s="73">
        <v>13</v>
      </c>
    </row>
    <row r="8" spans="1:27" ht="42.75" customHeight="1" x14ac:dyDescent="0.35">
      <c r="A8" s="252"/>
      <c r="B8" s="126" t="s">
        <v>127</v>
      </c>
      <c r="C8" s="127" t="s">
        <v>94</v>
      </c>
      <c r="D8" s="128" t="s">
        <v>74</v>
      </c>
      <c r="E8" s="242"/>
      <c r="F8" s="243"/>
      <c r="G8" s="244"/>
      <c r="W8" s="73" t="s">
        <v>120</v>
      </c>
      <c r="X8" s="73">
        <v>16</v>
      </c>
    </row>
    <row r="9" spans="1:27" ht="42.75" customHeight="1" x14ac:dyDescent="0.35">
      <c r="A9" s="252"/>
      <c r="B9" s="129" t="s">
        <v>133</v>
      </c>
      <c r="C9" s="130" t="s">
        <v>132</v>
      </c>
      <c r="D9" s="131" t="s">
        <v>74</v>
      </c>
      <c r="E9" s="256"/>
      <c r="F9" s="257"/>
      <c r="G9" s="258"/>
    </row>
    <row r="10" spans="1:27" ht="28.5" customHeight="1" x14ac:dyDescent="0.35">
      <c r="A10" s="253"/>
      <c r="B10" s="259" t="s">
        <v>134</v>
      </c>
      <c r="C10" s="260"/>
      <c r="D10" s="248" t="s">
        <v>128</v>
      </c>
      <c r="E10" s="249"/>
      <c r="F10" s="249"/>
      <c r="G10" s="250"/>
    </row>
    <row r="11" spans="1:27" ht="45.75" customHeight="1" x14ac:dyDescent="0.35">
      <c r="A11" s="252"/>
      <c r="B11" s="132" t="s">
        <v>129</v>
      </c>
      <c r="C11" s="133" t="s">
        <v>70</v>
      </c>
      <c r="D11" s="134" t="s">
        <v>74</v>
      </c>
      <c r="E11" s="241"/>
      <c r="F11" s="241"/>
      <c r="G11" s="241"/>
    </row>
    <row r="12" spans="1:27" ht="20.149999999999999" customHeight="1" x14ac:dyDescent="0.35">
      <c r="A12" s="252"/>
      <c r="B12" s="261" t="s">
        <v>130</v>
      </c>
      <c r="C12" s="127" t="s">
        <v>75</v>
      </c>
      <c r="D12" s="128" t="s">
        <v>74</v>
      </c>
      <c r="E12" s="255"/>
      <c r="F12" s="255"/>
      <c r="G12" s="255"/>
    </row>
    <row r="13" spans="1:27" ht="20.149999999999999" customHeight="1" x14ac:dyDescent="0.35">
      <c r="A13" s="252"/>
      <c r="B13" s="261"/>
      <c r="C13" s="127" t="s">
        <v>76</v>
      </c>
      <c r="D13" s="128" t="s">
        <v>74</v>
      </c>
      <c r="E13" s="255"/>
      <c r="F13" s="255"/>
      <c r="G13" s="255"/>
    </row>
    <row r="14" spans="1:27" ht="20.149999999999999" customHeight="1" x14ac:dyDescent="0.35">
      <c r="A14" s="252"/>
      <c r="B14" s="261"/>
      <c r="C14" s="127" t="s">
        <v>77</v>
      </c>
      <c r="D14" s="128" t="s">
        <v>74</v>
      </c>
      <c r="E14" s="255"/>
      <c r="F14" s="255"/>
      <c r="G14" s="255"/>
    </row>
    <row r="15" spans="1:27" ht="20.149999999999999" customHeight="1" x14ac:dyDescent="0.35">
      <c r="A15" s="254"/>
      <c r="B15" s="261"/>
      <c r="C15" s="127" t="s">
        <v>78</v>
      </c>
      <c r="D15" s="128" t="s">
        <v>74</v>
      </c>
      <c r="E15" s="255"/>
      <c r="F15" s="255"/>
      <c r="G15" s="255"/>
    </row>
  </sheetData>
  <sheetProtection algorithmName="SHA-512" hashValue="65TeajmB3/PyPKs3Mjd1PssCCLA7fCB6f2ybKV75BYc/H7l9TIuRKzclcy7DchjRGSbU+7UpQF0qkURWgMTt7w==" saltValue="VyDwBM7Hpr7yhBfJ1JvrcA==" spinCount="100000" sheet="1" objects="1" scenarios="1" selectLockedCells="1"/>
  <mergeCells count="19">
    <mergeCell ref="A1:B2"/>
    <mergeCell ref="C1:G1"/>
    <mergeCell ref="C2:G2"/>
    <mergeCell ref="A3:G3"/>
    <mergeCell ref="E6:G6"/>
    <mergeCell ref="A5:G5"/>
    <mergeCell ref="E7:G7"/>
    <mergeCell ref="E11:G11"/>
    <mergeCell ref="E8:G8"/>
    <mergeCell ref="A4:G4"/>
    <mergeCell ref="D10:G10"/>
    <mergeCell ref="A7:A15"/>
    <mergeCell ref="E13:G13"/>
    <mergeCell ref="E14:G14"/>
    <mergeCell ref="E15:G15"/>
    <mergeCell ref="E9:G9"/>
    <mergeCell ref="B10:C10"/>
    <mergeCell ref="E12:G12"/>
    <mergeCell ref="B12:B15"/>
  </mergeCells>
  <phoneticPr fontId="7" type="noConversion"/>
  <conditionalFormatting sqref="C2">
    <cfRule type="dataBar" priority="19">
      <dataBar>
        <cfvo type="num" val="0"/>
        <cfvo type="num" val="1"/>
        <color rgb="FF00B050"/>
      </dataBar>
      <extLst>
        <ext xmlns:x14="http://schemas.microsoft.com/office/spreadsheetml/2009/9/main" uri="{B025F937-C7B1-47D3-B67F-A62EFF666E3E}">
          <x14:id>{141D8287-C7C8-4B46-9B04-27883A14F509}</x14:id>
        </ext>
      </extLst>
    </cfRule>
  </conditionalFormatting>
  <hyperlinks>
    <hyperlink ref="D10" r:id="rId1" xr:uid="{00000000-0004-0000-0100-000000000000}"/>
  </hyperlinks>
  <pageMargins left="0.70866141732283472" right="0.70866141732283472" top="0.74803149606299213" bottom="0.74803149606299213" header="0.31496062992125984" footer="0.31496062992125984"/>
  <pageSetup paperSize="9" scale="75" orientation="landscape" r:id="rId2"/>
  <extLst>
    <ext xmlns:x14="http://schemas.microsoft.com/office/spreadsheetml/2009/9/main" uri="{78C0D931-6437-407d-A8EE-F0AAD7539E65}">
      <x14:conditionalFormattings>
        <x14:conditionalFormatting xmlns:xm="http://schemas.microsoft.com/office/excel/2006/main">
          <x14:cfRule type="dataBar" id="{141D8287-C7C8-4B46-9B04-27883A14F509}">
            <x14:dataBar minLength="0" maxLength="100" gradient="0">
              <x14:cfvo type="num">
                <xm:f>0</xm:f>
              </x14:cfvo>
              <x14:cfvo type="num">
                <xm:f>1</xm:f>
              </x14:cfvo>
              <x14:negativeFillColor rgb="FFFF0000"/>
              <x14:axisColor rgb="FF000000"/>
            </x14:dataBar>
          </x14:cfRule>
          <xm:sqref>C2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pageSetUpPr fitToPage="1"/>
  </sheetPr>
  <dimension ref="A1:Y16"/>
  <sheetViews>
    <sheetView view="pageBreakPreview" zoomScale="85" zoomScaleNormal="85" zoomScaleSheetLayoutView="85" workbookViewId="0">
      <pane ySplit="2" topLeftCell="A3" activePane="bottomLeft" state="frozen"/>
      <selection activeCell="I12" sqref="I12"/>
      <selection pane="bottomLeft" activeCell="E7" sqref="E7:G7"/>
    </sheetView>
  </sheetViews>
  <sheetFormatPr defaultColWidth="37.1796875" defaultRowHeight="14.5" x14ac:dyDescent="0.35"/>
  <cols>
    <col min="1" max="1" width="10.26953125" style="70" customWidth="1"/>
    <col min="2" max="2" width="52.453125" style="72" customWidth="1"/>
    <col min="3" max="3" width="29.7265625" style="72" customWidth="1"/>
    <col min="4" max="4" width="13.81640625" style="72" customWidth="1"/>
    <col min="5" max="7" width="21.26953125" style="78" customWidth="1"/>
    <col min="8" max="22" width="37.1796875" style="70"/>
    <col min="23" max="25" width="0" style="70" hidden="1" customWidth="1"/>
    <col min="26" max="16384" width="37.1796875" style="70"/>
  </cols>
  <sheetData>
    <row r="1" spans="1:25" ht="23.25" customHeight="1" x14ac:dyDescent="0.35">
      <c r="A1" s="278" t="s">
        <v>507</v>
      </c>
      <c r="B1" s="278"/>
      <c r="C1" s="279" t="s">
        <v>88</v>
      </c>
      <c r="D1" s="279"/>
      <c r="E1" s="279"/>
      <c r="F1" s="279"/>
      <c r="G1" s="279"/>
      <c r="W1" s="73"/>
      <c r="X1" s="73"/>
    </row>
    <row r="2" spans="1:25" ht="23.5" x14ac:dyDescent="0.35">
      <c r="A2" s="278"/>
      <c r="B2" s="278"/>
      <c r="C2" s="280">
        <f>IFERROR(N2,0)</f>
        <v>0</v>
      </c>
      <c r="D2" s="280"/>
      <c r="E2" s="280"/>
      <c r="F2" s="280"/>
      <c r="G2" s="280"/>
      <c r="L2" s="70">
        <f>IF(E7="No",1,7)</f>
        <v>7</v>
      </c>
      <c r="M2" s="70">
        <f>IF(E7="Yes",COUNTA(E7,E8,E9,E10,E11,E12,E13),IF(E7="No",1,0))</f>
        <v>0</v>
      </c>
      <c r="N2" s="85">
        <f>M2/L2</f>
        <v>0</v>
      </c>
      <c r="W2" s="74" t="s">
        <v>81</v>
      </c>
      <c r="X2" s="74" t="s">
        <v>79</v>
      </c>
      <c r="Y2" s="74" t="s">
        <v>87</v>
      </c>
    </row>
    <row r="3" spans="1:25" ht="96" customHeight="1" x14ac:dyDescent="0.35">
      <c r="A3" s="281" t="s">
        <v>151</v>
      </c>
      <c r="B3" s="282"/>
      <c r="C3" s="282"/>
      <c r="D3" s="282"/>
      <c r="E3" s="282"/>
      <c r="F3" s="282"/>
      <c r="G3" s="283"/>
      <c r="W3" s="74">
        <f>IF(E7="No",1)+IF(E7="",1)+IF(E7="Yes",7)</f>
        <v>1</v>
      </c>
      <c r="X3" s="74">
        <f>COUNTA(E7:G13)</f>
        <v>0</v>
      </c>
      <c r="Y3" s="74">
        <f>X3/W3</f>
        <v>0</v>
      </c>
    </row>
    <row r="4" spans="1:25" ht="15" customHeight="1" x14ac:dyDescent="0.35">
      <c r="A4" s="287" t="s">
        <v>153</v>
      </c>
      <c r="B4" s="288"/>
      <c r="C4" s="288"/>
      <c r="D4" s="288"/>
      <c r="E4" s="288"/>
      <c r="F4" s="288"/>
      <c r="G4" s="289"/>
    </row>
    <row r="5" spans="1:25" ht="39" customHeight="1" x14ac:dyDescent="0.35">
      <c r="A5" s="290" t="s">
        <v>131</v>
      </c>
      <c r="B5" s="290"/>
      <c r="C5" s="290"/>
      <c r="D5" s="290"/>
      <c r="E5" s="290"/>
      <c r="F5" s="290"/>
      <c r="G5" s="290"/>
    </row>
    <row r="6" spans="1:25" ht="26" x14ac:dyDescent="0.35">
      <c r="A6" s="135" t="s">
        <v>143</v>
      </c>
      <c r="B6" s="135" t="s">
        <v>71</v>
      </c>
      <c r="C6" s="135" t="s">
        <v>72</v>
      </c>
      <c r="D6" s="135" t="s">
        <v>82</v>
      </c>
      <c r="E6" s="291" t="s">
        <v>73</v>
      </c>
      <c r="F6" s="291"/>
      <c r="G6" s="291"/>
    </row>
    <row r="7" spans="1:25" ht="25" customHeight="1" x14ac:dyDescent="0.35">
      <c r="A7" s="284">
        <v>4.2</v>
      </c>
      <c r="B7" s="136" t="s">
        <v>123</v>
      </c>
      <c r="C7" s="137" t="s">
        <v>80</v>
      </c>
      <c r="D7" s="138" t="s">
        <v>74</v>
      </c>
      <c r="E7" s="292"/>
      <c r="F7" s="292"/>
      <c r="G7" s="292"/>
    </row>
    <row r="8" spans="1:25" ht="37.5" x14ac:dyDescent="0.35">
      <c r="A8" s="285"/>
      <c r="B8" s="139" t="s">
        <v>95</v>
      </c>
      <c r="C8" s="137" t="s">
        <v>100</v>
      </c>
      <c r="D8" s="138" t="s">
        <v>74</v>
      </c>
      <c r="E8" s="270"/>
      <c r="F8" s="270"/>
      <c r="G8" s="270"/>
    </row>
    <row r="9" spans="1:25" ht="57.75" customHeight="1" x14ac:dyDescent="0.35">
      <c r="A9" s="285"/>
      <c r="B9" s="139" t="s">
        <v>96</v>
      </c>
      <c r="C9" s="137" t="s">
        <v>101</v>
      </c>
      <c r="D9" s="138" t="s">
        <v>74</v>
      </c>
      <c r="E9" s="270"/>
      <c r="F9" s="270"/>
      <c r="G9" s="270"/>
    </row>
    <row r="10" spans="1:25" ht="51" customHeight="1" x14ac:dyDescent="0.35">
      <c r="A10" s="285"/>
      <c r="B10" s="139" t="s">
        <v>103</v>
      </c>
      <c r="C10" s="137" t="s">
        <v>102</v>
      </c>
      <c r="D10" s="138" t="s">
        <v>74</v>
      </c>
      <c r="E10" s="270"/>
      <c r="F10" s="270"/>
      <c r="G10" s="270"/>
    </row>
    <row r="11" spans="1:25" ht="50.15" customHeight="1" x14ac:dyDescent="0.35">
      <c r="A11" s="285"/>
      <c r="B11" s="139" t="s">
        <v>97</v>
      </c>
      <c r="C11" s="140" t="s">
        <v>83</v>
      </c>
      <c r="D11" s="138" t="s">
        <v>74</v>
      </c>
      <c r="E11" s="270"/>
      <c r="F11" s="270"/>
      <c r="G11" s="270"/>
    </row>
    <row r="12" spans="1:25" ht="50.15" customHeight="1" x14ac:dyDescent="0.35">
      <c r="A12" s="285"/>
      <c r="B12" s="140" t="s">
        <v>98</v>
      </c>
      <c r="C12" s="140" t="s">
        <v>84</v>
      </c>
      <c r="D12" s="138" t="s">
        <v>74</v>
      </c>
      <c r="E12" s="270"/>
      <c r="F12" s="270"/>
      <c r="G12" s="270"/>
    </row>
    <row r="13" spans="1:25" ht="50.15" customHeight="1" x14ac:dyDescent="0.35">
      <c r="A13" s="286"/>
      <c r="B13" s="141" t="s">
        <v>99</v>
      </c>
      <c r="C13" s="142"/>
      <c r="D13" s="143" t="s">
        <v>74</v>
      </c>
      <c r="E13" s="270"/>
      <c r="F13" s="270"/>
      <c r="G13" s="270"/>
    </row>
    <row r="14" spans="1:25" ht="67.5" customHeight="1" x14ac:dyDescent="0.35">
      <c r="A14" s="271" t="s">
        <v>139</v>
      </c>
      <c r="B14" s="272"/>
      <c r="C14" s="272"/>
      <c r="D14" s="272"/>
      <c r="E14" s="272"/>
      <c r="F14" s="272"/>
      <c r="G14" s="273"/>
    </row>
    <row r="15" spans="1:25" ht="29.25" customHeight="1" x14ac:dyDescent="0.35">
      <c r="A15" s="274" t="s">
        <v>134</v>
      </c>
      <c r="B15" s="275"/>
      <c r="C15" s="275"/>
      <c r="D15" s="276" t="s">
        <v>128</v>
      </c>
      <c r="E15" s="276"/>
      <c r="F15" s="276"/>
      <c r="G15" s="277"/>
    </row>
    <row r="16" spans="1:25" s="77" customFormat="1" ht="98.25" customHeight="1" x14ac:dyDescent="0.35">
      <c r="A16" s="267" t="s">
        <v>140</v>
      </c>
      <c r="B16" s="268"/>
      <c r="C16" s="268"/>
      <c r="D16" s="268"/>
      <c r="E16" s="268"/>
      <c r="F16" s="268"/>
      <c r="G16" s="269"/>
    </row>
  </sheetData>
  <sheetProtection algorithmName="SHA-512" hashValue="ylquA0KQIef9eo+MvnEBP8azlWuPYF5oXUJhyHl1zO7qp3vi+SOQ0HIzrfWt4y09UK9kiajqxpeJJpCnsDBhPA==" saltValue="bKt3W+AjkkHxQB/zfxik+w==" spinCount="100000" sheet="1" objects="1" scenarios="1" selectLockedCells="1"/>
  <mergeCells count="19">
    <mergeCell ref="E9:G9"/>
    <mergeCell ref="A1:B2"/>
    <mergeCell ref="C1:G1"/>
    <mergeCell ref="C2:G2"/>
    <mergeCell ref="A3:G3"/>
    <mergeCell ref="A7:A13"/>
    <mergeCell ref="A4:G4"/>
    <mergeCell ref="A5:G5"/>
    <mergeCell ref="E6:G6"/>
    <mergeCell ref="E7:G7"/>
    <mergeCell ref="E8:G8"/>
    <mergeCell ref="A16:G16"/>
    <mergeCell ref="E10:G10"/>
    <mergeCell ref="E11:G11"/>
    <mergeCell ref="E12:G12"/>
    <mergeCell ref="E13:G13"/>
    <mergeCell ref="A14:G14"/>
    <mergeCell ref="A15:C15"/>
    <mergeCell ref="D15:G15"/>
  </mergeCells>
  <conditionalFormatting sqref="A14:G16">
    <cfRule type="expression" dxfId="19" priority="1">
      <formula>$E$7="No"</formula>
    </cfRule>
  </conditionalFormatting>
  <conditionalFormatting sqref="B8:G13">
    <cfRule type="expression" dxfId="18" priority="2">
      <formula>$E$7="No"</formula>
    </cfRule>
  </conditionalFormatting>
  <conditionalFormatting sqref="C2">
    <cfRule type="dataBar" priority="20">
      <dataBar>
        <cfvo type="num" val="0"/>
        <cfvo type="num" val="1"/>
        <color rgb="FF00B050"/>
      </dataBar>
      <extLst>
        <ext xmlns:x14="http://schemas.microsoft.com/office/spreadsheetml/2009/9/main" uri="{B025F937-C7B1-47D3-B67F-A62EFF666E3E}">
          <x14:id>{C54DE6A9-7753-4654-8B69-9A2C54C324EF}</x14:id>
        </ext>
      </extLst>
    </cfRule>
  </conditionalFormatting>
  <hyperlinks>
    <hyperlink ref="D15" r:id="rId1" xr:uid="{00000000-0004-0000-0500-000000000000}"/>
  </hyperlinks>
  <pageMargins left="0.70866141732283472" right="0.70866141732283472" top="0.74803149606299213" bottom="0.74803149606299213" header="0.31496062992125984" footer="0.31496062992125984"/>
  <pageSetup paperSize="9" scale="65" orientation="landscape" r:id="rId2"/>
  <extLst>
    <ext xmlns:x14="http://schemas.microsoft.com/office/spreadsheetml/2009/9/main" uri="{78C0D931-6437-407d-A8EE-F0AAD7539E65}">
      <x14:conditionalFormattings>
        <x14:conditionalFormatting xmlns:xm="http://schemas.microsoft.com/office/excel/2006/main">
          <x14:cfRule type="dataBar" id="{C54DE6A9-7753-4654-8B69-9A2C54C324EF}">
            <x14:dataBar minLength="0" maxLength="100" gradient="0">
              <x14:cfvo type="num">
                <xm:f>0</xm:f>
              </x14:cfvo>
              <x14:cfvo type="num">
                <xm:f>1</xm:f>
              </x14:cfvo>
              <x14:negativeFillColor rgb="FFFF0000"/>
              <x14:axisColor rgb="FF000000"/>
            </x14:dataBar>
          </x14:cfRule>
          <xm:sqref>C2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Dropdowns!$A$2:$A$3</xm:f>
          </x14:formula1>
          <xm:sqref>E7:G7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pageSetUpPr fitToPage="1"/>
  </sheetPr>
  <dimension ref="A1:Z13"/>
  <sheetViews>
    <sheetView view="pageBreakPreview" zoomScale="80" zoomScaleNormal="80" zoomScaleSheetLayoutView="80" workbookViewId="0">
      <pane ySplit="2" topLeftCell="A3" activePane="bottomLeft" state="frozen"/>
      <selection activeCell="I12" sqref="I12"/>
      <selection pane="bottomLeft" activeCell="C9" sqref="C9:E9"/>
    </sheetView>
  </sheetViews>
  <sheetFormatPr defaultColWidth="37.1796875" defaultRowHeight="14.5" x14ac:dyDescent="0.35"/>
  <cols>
    <col min="1" max="1" width="10.26953125" style="70" customWidth="1"/>
    <col min="2" max="2" width="52.453125" style="72" customWidth="1"/>
    <col min="3" max="3" width="29.7265625" style="72" customWidth="1"/>
    <col min="4" max="4" width="13.81640625" style="72" customWidth="1"/>
    <col min="5" max="7" width="21.26953125" style="78" customWidth="1"/>
    <col min="8" max="22" width="37.1796875" style="70"/>
    <col min="23" max="25" width="37.1796875" style="70" customWidth="1"/>
    <col min="26" max="16384" width="37.1796875" style="70"/>
  </cols>
  <sheetData>
    <row r="1" spans="1:26" ht="23.25" customHeight="1" x14ac:dyDescent="0.35">
      <c r="A1" s="278" t="s">
        <v>506</v>
      </c>
      <c r="B1" s="278"/>
      <c r="C1" s="279" t="s">
        <v>88</v>
      </c>
      <c r="D1" s="279"/>
      <c r="E1" s="279"/>
      <c r="F1" s="279"/>
      <c r="G1" s="279"/>
      <c r="W1" s="74" t="s">
        <v>81</v>
      </c>
      <c r="X1" s="74" t="s">
        <v>79</v>
      </c>
      <c r="Y1" s="74" t="s">
        <v>87</v>
      </c>
    </row>
    <row r="2" spans="1:26" ht="23.5" x14ac:dyDescent="0.35">
      <c r="A2" s="278"/>
      <c r="B2" s="278"/>
      <c r="C2" s="280">
        <f>IFERROR(Z2,0)</f>
        <v>0</v>
      </c>
      <c r="D2" s="280"/>
      <c r="E2" s="280"/>
      <c r="F2" s="280"/>
      <c r="G2" s="280"/>
      <c r="W2" s="74">
        <f>IF(E6="",1)+IF(E6="No",1)+IF(E6="Yes - 1 Organisation",5)+IF(E6="Yes - 2 Organisations",8)+IF(E6="Yes - 3 Organisations",11)+IF(E6="Yes - 4 Organisations",14)+IF(E6="Yes - 5 Organisations",17)</f>
        <v>1</v>
      </c>
      <c r="X2" s="74">
        <f>COUNTA(E6,E7,B9:G9,B10:G10,B11:G11,B12:G12,B13:G13)</f>
        <v>0</v>
      </c>
      <c r="Y2" s="74">
        <f>X2/W2</f>
        <v>0</v>
      </c>
      <c r="Z2" s="70">
        <f>_xlfn.IFNA(Y2,0)</f>
        <v>0</v>
      </c>
    </row>
    <row r="3" spans="1:26" ht="96" customHeight="1" x14ac:dyDescent="0.35">
      <c r="A3" s="296" t="s">
        <v>150</v>
      </c>
      <c r="B3" s="296"/>
      <c r="C3" s="296"/>
      <c r="D3" s="296"/>
      <c r="E3" s="296"/>
      <c r="F3" s="296"/>
      <c r="G3" s="296"/>
    </row>
    <row r="4" spans="1:26" ht="15" customHeight="1" x14ac:dyDescent="0.35">
      <c r="A4" s="300" t="s">
        <v>152</v>
      </c>
      <c r="B4" s="301"/>
      <c r="C4" s="301"/>
      <c r="D4" s="301"/>
      <c r="E4" s="301"/>
      <c r="F4" s="301"/>
      <c r="G4" s="302"/>
    </row>
    <row r="5" spans="1:26" ht="26" x14ac:dyDescent="0.35">
      <c r="A5" s="135" t="s">
        <v>143</v>
      </c>
      <c r="B5" s="135" t="s">
        <v>71</v>
      </c>
      <c r="C5" s="135" t="s">
        <v>72</v>
      </c>
      <c r="D5" s="135" t="s">
        <v>82</v>
      </c>
      <c r="E5" s="303" t="s">
        <v>73</v>
      </c>
      <c r="F5" s="303"/>
      <c r="G5" s="303"/>
    </row>
    <row r="6" spans="1:26" ht="106.5" customHeight="1" x14ac:dyDescent="0.35">
      <c r="A6" s="297">
        <v>4.3</v>
      </c>
      <c r="B6" s="139" t="s">
        <v>212</v>
      </c>
      <c r="C6" s="140" t="s">
        <v>106</v>
      </c>
      <c r="D6" s="138" t="s">
        <v>74</v>
      </c>
      <c r="E6" s="292"/>
      <c r="F6" s="292"/>
      <c r="G6" s="292"/>
    </row>
    <row r="7" spans="1:26" ht="138.65" customHeight="1" x14ac:dyDescent="0.35">
      <c r="A7" s="298"/>
      <c r="B7" s="139" t="s">
        <v>213</v>
      </c>
      <c r="C7" s="140" t="s">
        <v>80</v>
      </c>
      <c r="D7" s="138" t="s">
        <v>74</v>
      </c>
      <c r="E7" s="292"/>
      <c r="F7" s="292"/>
      <c r="G7" s="292"/>
      <c r="H7" s="104"/>
    </row>
    <row r="8" spans="1:26" ht="25.5" customHeight="1" x14ac:dyDescent="0.35">
      <c r="A8" s="298"/>
      <c r="B8" s="135" t="s">
        <v>113</v>
      </c>
      <c r="C8" s="287" t="s">
        <v>104</v>
      </c>
      <c r="D8" s="288"/>
      <c r="E8" s="289"/>
      <c r="F8" s="287" t="s">
        <v>105</v>
      </c>
      <c r="G8" s="288"/>
    </row>
    <row r="9" spans="1:26" ht="80.150000000000006" customHeight="1" x14ac:dyDescent="0.35">
      <c r="A9" s="298"/>
      <c r="B9" s="114"/>
      <c r="C9" s="293"/>
      <c r="D9" s="294"/>
      <c r="E9" s="295"/>
      <c r="F9" s="293"/>
      <c r="G9" s="295"/>
    </row>
    <row r="10" spans="1:26" ht="80.150000000000006" customHeight="1" x14ac:dyDescent="0.35">
      <c r="A10" s="298"/>
      <c r="B10" s="113"/>
      <c r="C10" s="293"/>
      <c r="D10" s="294"/>
      <c r="E10" s="295"/>
      <c r="F10" s="293"/>
      <c r="G10" s="295"/>
    </row>
    <row r="11" spans="1:26" ht="80.150000000000006" customHeight="1" x14ac:dyDescent="0.35">
      <c r="A11" s="298"/>
      <c r="B11" s="114"/>
      <c r="C11" s="293"/>
      <c r="D11" s="294"/>
      <c r="E11" s="295"/>
      <c r="F11" s="293"/>
      <c r="G11" s="295"/>
    </row>
    <row r="12" spans="1:26" ht="80.150000000000006" customHeight="1" x14ac:dyDescent="0.35">
      <c r="A12" s="298"/>
      <c r="B12" s="114"/>
      <c r="C12" s="293"/>
      <c r="D12" s="294"/>
      <c r="E12" s="295"/>
      <c r="F12" s="293"/>
      <c r="G12" s="295"/>
    </row>
    <row r="13" spans="1:26" ht="80.150000000000006" customHeight="1" x14ac:dyDescent="0.35">
      <c r="A13" s="299"/>
      <c r="B13" s="114"/>
      <c r="C13" s="293"/>
      <c r="D13" s="294"/>
      <c r="E13" s="295"/>
      <c r="F13" s="293"/>
      <c r="G13" s="295"/>
    </row>
  </sheetData>
  <sheetProtection algorithmName="SHA-512" hashValue="OxQYbDnqJgCKEaIrsLMYYS1736qiTHQ68IqCd747902pYB1yzVxGjemQg3Ibvd87vh2c2OplfjegrmfDL0s72A==" saltValue="d8afNugBVad7rMcwefGRJQ==" spinCount="100000" sheet="1" objects="1" scenarios="1" selectLockedCells="1"/>
  <mergeCells count="21">
    <mergeCell ref="A1:B2"/>
    <mergeCell ref="C1:G1"/>
    <mergeCell ref="C2:G2"/>
    <mergeCell ref="A3:G3"/>
    <mergeCell ref="A6:A13"/>
    <mergeCell ref="A4:G4"/>
    <mergeCell ref="E5:G5"/>
    <mergeCell ref="E6:G6"/>
    <mergeCell ref="E7:G7"/>
    <mergeCell ref="C8:E8"/>
    <mergeCell ref="F8:G8"/>
    <mergeCell ref="F13:G13"/>
    <mergeCell ref="C9:E9"/>
    <mergeCell ref="F9:G9"/>
    <mergeCell ref="C10:E10"/>
    <mergeCell ref="F10:G10"/>
    <mergeCell ref="C11:E11"/>
    <mergeCell ref="F11:G11"/>
    <mergeCell ref="C12:E12"/>
    <mergeCell ref="F12:G12"/>
    <mergeCell ref="C13:E13"/>
  </mergeCells>
  <conditionalFormatting sqref="B7:D7">
    <cfRule type="expression" dxfId="17" priority="21">
      <formula>$E$6="No"</formula>
    </cfRule>
  </conditionalFormatting>
  <conditionalFormatting sqref="C2">
    <cfRule type="dataBar" priority="22">
      <dataBar>
        <cfvo type="num" val="0"/>
        <cfvo type="num" val="1"/>
        <color rgb="FF00B050"/>
      </dataBar>
      <extLst>
        <ext xmlns:x14="http://schemas.microsoft.com/office/spreadsheetml/2009/9/main" uri="{B025F937-C7B1-47D3-B67F-A62EFF666E3E}">
          <x14:id>{2CFE9D22-C25B-4653-9D6F-304F076C2E41}</x14:id>
        </ext>
      </extLst>
    </cfRule>
  </conditionalFormatting>
  <dataValidations count="1">
    <dataValidation type="list" allowBlank="1" showInputMessage="1" showErrorMessage="1" sqref="E6:G6" xr:uid="{2558E33B-F9CB-48A6-A51C-7DD353969E81}">
      <formula1>"No, Yes - 1 Organisation, Yes - 2 Organisations, Yes - 3 Organisations, Yes - 4 Organisations, Yes - 5 Organisations"</formula1>
    </dataValidation>
  </dataValidations>
  <pageMargins left="0.70866141732283472" right="0.70866141732283472" top="0.74803149606299213" bottom="0.74803149606299213" header="0.31496062992125984" footer="0.31496062992125984"/>
  <pageSetup paperSize="9" scale="56" orientation="landscape" r:id="rId1"/>
  <extLst>
    <ext xmlns:x14="http://schemas.microsoft.com/office/spreadsheetml/2009/9/main" uri="{78C0D931-6437-407d-A8EE-F0AAD7539E65}">
      <x14:conditionalFormattings>
        <x14:conditionalFormatting xmlns:xm="http://schemas.microsoft.com/office/excel/2006/main">
          <x14:cfRule type="dataBar" id="{2CFE9D22-C25B-4653-9D6F-304F076C2E41}">
            <x14:dataBar minLength="0" maxLength="100" gradient="0">
              <x14:cfvo type="num">
                <xm:f>0</xm:f>
              </x14:cfvo>
              <x14:cfvo type="num">
                <xm:f>1</xm:f>
              </x14:cfvo>
              <x14:negativeFillColor rgb="FFFF0000"/>
              <x14:axisColor rgb="FF000000"/>
            </x14:dataBar>
          </x14:cfRule>
          <xm:sqref>C2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D853238E-DA35-4C49-93E3-3C2695F624F6}">
          <x14:formula1>
            <xm:f>Dropdowns!$A$2:$A$3</xm:f>
          </x14:formula1>
          <xm:sqref>E7:G7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5" tint="0.79998168889431442"/>
    <pageSetUpPr fitToPage="1"/>
  </sheetPr>
  <dimension ref="A1:Y7"/>
  <sheetViews>
    <sheetView view="pageBreakPreview" zoomScale="90" zoomScaleNormal="85" zoomScaleSheetLayoutView="90" workbookViewId="0">
      <pane ySplit="2" topLeftCell="A3" activePane="bottomLeft" state="frozen"/>
      <selection activeCell="I12" sqref="I12"/>
      <selection pane="bottomLeft" activeCell="E6" sqref="E6:F7"/>
    </sheetView>
  </sheetViews>
  <sheetFormatPr defaultColWidth="9.1796875" defaultRowHeight="14.5" x14ac:dyDescent="0.35"/>
  <cols>
    <col min="1" max="1" width="9.7265625" style="64" bestFit="1" customWidth="1"/>
    <col min="2" max="2" width="60.7265625" style="65" customWidth="1"/>
    <col min="3" max="3" width="46.26953125" style="66" customWidth="1"/>
    <col min="4" max="4" width="15.26953125" style="66" customWidth="1"/>
    <col min="5" max="6" width="29.1796875" style="66" customWidth="1"/>
    <col min="7" max="7" width="33" style="66" customWidth="1"/>
    <col min="8" max="8" width="5.1796875" style="63" customWidth="1"/>
    <col min="9" max="21" width="9.1796875" style="63"/>
    <col min="22" max="22" width="0" style="63" hidden="1" customWidth="1"/>
    <col min="23" max="25" width="9.1796875" style="63" hidden="1" customWidth="1"/>
    <col min="26" max="26" width="0" style="63" hidden="1" customWidth="1"/>
    <col min="27" max="16384" width="9.1796875" style="63"/>
  </cols>
  <sheetData>
    <row r="1" spans="1:25" ht="23" x14ac:dyDescent="0.35">
      <c r="A1" s="306" t="s">
        <v>505</v>
      </c>
      <c r="B1" s="307"/>
      <c r="C1" s="307"/>
      <c r="D1" s="307"/>
      <c r="E1" s="310" t="s">
        <v>88</v>
      </c>
      <c r="F1" s="307"/>
      <c r="G1" s="307"/>
      <c r="W1" s="62" t="s">
        <v>81</v>
      </c>
      <c r="X1" s="62" t="s">
        <v>79</v>
      </c>
      <c r="Y1" s="62" t="s">
        <v>87</v>
      </c>
    </row>
    <row r="2" spans="1:25" ht="31.5" customHeight="1" thickBot="1" x14ac:dyDescent="0.4">
      <c r="A2" s="308"/>
      <c r="B2" s="309"/>
      <c r="C2" s="309"/>
      <c r="D2" s="309"/>
      <c r="E2" s="311">
        <f>Y2</f>
        <v>0</v>
      </c>
      <c r="F2" s="311"/>
      <c r="G2" s="311"/>
      <c r="W2" s="62">
        <v>2</v>
      </c>
      <c r="X2" s="62">
        <f>COUNTA(E6,G6)</f>
        <v>0</v>
      </c>
      <c r="Y2" s="62">
        <f>X2/W2</f>
        <v>0</v>
      </c>
    </row>
    <row r="3" spans="1:25" ht="94.5" customHeight="1" x14ac:dyDescent="0.35">
      <c r="A3" s="312" t="s">
        <v>150</v>
      </c>
      <c r="B3" s="313"/>
      <c r="C3" s="313"/>
      <c r="D3" s="313"/>
      <c r="E3" s="313"/>
      <c r="F3" s="313"/>
      <c r="G3" s="313"/>
    </row>
    <row r="4" spans="1:25" ht="26" x14ac:dyDescent="0.35">
      <c r="A4" s="79" t="s">
        <v>143</v>
      </c>
      <c r="B4" s="61" t="s">
        <v>71</v>
      </c>
      <c r="C4" s="67" t="s">
        <v>72</v>
      </c>
      <c r="D4" s="61" t="s">
        <v>82</v>
      </c>
      <c r="E4" s="314" t="s">
        <v>73</v>
      </c>
      <c r="F4" s="314"/>
      <c r="G4" s="314"/>
    </row>
    <row r="5" spans="1:25" x14ac:dyDescent="0.35">
      <c r="A5" s="315"/>
      <c r="B5" s="316"/>
      <c r="C5" s="316"/>
      <c r="D5" s="316"/>
      <c r="E5" s="316"/>
      <c r="F5" s="317"/>
      <c r="G5" s="220" t="s">
        <v>521</v>
      </c>
    </row>
    <row r="6" spans="1:25" ht="57" customHeight="1" x14ac:dyDescent="0.35">
      <c r="A6" s="318" t="s">
        <v>168</v>
      </c>
      <c r="B6" s="320" t="s">
        <v>518</v>
      </c>
      <c r="C6" s="80" t="s">
        <v>538</v>
      </c>
      <c r="D6" s="322" t="s">
        <v>519</v>
      </c>
      <c r="E6" s="324"/>
      <c r="F6" s="325"/>
      <c r="G6" s="304"/>
    </row>
    <row r="7" spans="1:25" ht="49.5" customHeight="1" x14ac:dyDescent="0.35">
      <c r="A7" s="319"/>
      <c r="B7" s="321"/>
      <c r="C7" s="89">
        <v>250000</v>
      </c>
      <c r="D7" s="323"/>
      <c r="E7" s="326"/>
      <c r="F7" s="327"/>
      <c r="G7" s="305"/>
    </row>
  </sheetData>
  <sheetProtection algorithmName="SHA-512" hashValue="Ug1420Q/ofxyfFOeXu7wbCQTjFvnog7A40izf1NfxhOmLBF5LNXXKn+INqRDajwZwcWxQzjvXlcXruXBQd3z8A==" saltValue="yWZmlF7OW0k2LfZELBGPyQ==" spinCount="100000" sheet="1" objects="1" scenarios="1" selectLockedCells="1"/>
  <dataConsolidate link="1"/>
  <mergeCells count="11">
    <mergeCell ref="G6:G7"/>
    <mergeCell ref="A1:D2"/>
    <mergeCell ref="E1:G1"/>
    <mergeCell ref="E2:G2"/>
    <mergeCell ref="A3:G3"/>
    <mergeCell ref="E4:G4"/>
    <mergeCell ref="A5:F5"/>
    <mergeCell ref="A6:A7"/>
    <mergeCell ref="B6:B7"/>
    <mergeCell ref="D6:D7"/>
    <mergeCell ref="E6:F7"/>
  </mergeCells>
  <conditionalFormatting sqref="E2">
    <cfRule type="dataBar" priority="3">
      <dataBar>
        <cfvo type="num" val="0"/>
        <cfvo type="num" val="1"/>
        <color rgb="FF00B050"/>
      </dataBar>
      <extLst>
        <ext xmlns:x14="http://schemas.microsoft.com/office/spreadsheetml/2009/9/main" uri="{B025F937-C7B1-47D3-B67F-A62EFF666E3E}">
          <x14:id>{787B500D-69C2-40D4-B9BF-580DE6C028A2}</x14:id>
        </ext>
      </extLst>
    </cfRule>
  </conditionalFormatting>
  <pageMargins left="0.23622047244094491" right="0.23622047244094491" top="0.74803149606299213" bottom="0.74803149606299213" header="0.31496062992125984" footer="0.31496062992125984"/>
  <pageSetup paperSize="9" scale="64" orientation="landscape" r:id="rId1"/>
  <extLst>
    <ext xmlns:x14="http://schemas.microsoft.com/office/spreadsheetml/2009/9/main" uri="{78C0D931-6437-407d-A8EE-F0AAD7539E65}">
      <x14:conditionalFormattings>
        <x14:conditionalFormatting xmlns:xm="http://schemas.microsoft.com/office/excel/2006/main">
          <x14:cfRule type="dataBar" id="{787B500D-69C2-40D4-B9BF-580DE6C028A2}">
            <x14:dataBar minLength="0" maxLength="100" gradient="0">
              <x14:cfvo type="num">
                <xm:f>0</xm:f>
              </x14:cfvo>
              <x14:cfvo type="num">
                <xm:f>1</xm:f>
              </x14:cfvo>
              <x14:negativeFillColor rgb="FFFF0000"/>
              <x14:axisColor rgb="FF000000"/>
            </x14:dataBar>
          </x14:cfRule>
          <xm:sqref>E2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Dropdowns!$A$2:$A$3</xm:f>
          </x14:formula1>
          <xm:sqref>E6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157EA-940D-4043-BE40-357FA8FA2F9E}">
  <sheetPr>
    <tabColor theme="4" tint="0.39997558519241921"/>
  </sheetPr>
  <dimension ref="A1:AA43"/>
  <sheetViews>
    <sheetView view="pageBreakPreview" zoomScale="60" zoomScaleNormal="70" workbookViewId="0">
      <pane ySplit="2" topLeftCell="A3" activePane="bottomLeft" state="frozen"/>
      <selection activeCell="I12" sqref="I12"/>
      <selection pane="bottomLeft" activeCell="A3" sqref="A3:H3"/>
    </sheetView>
  </sheetViews>
  <sheetFormatPr defaultRowHeight="14.5" x14ac:dyDescent="0.35"/>
  <cols>
    <col min="1" max="1" width="9.54296875" style="58" bestFit="1" customWidth="1"/>
    <col min="2" max="2" width="60.54296875" style="55" customWidth="1"/>
    <col min="3" max="3" width="34.453125" style="50" customWidth="1"/>
    <col min="4" max="4" width="17.1796875" style="50" customWidth="1"/>
    <col min="5" max="5" width="24" style="50" customWidth="1"/>
    <col min="6" max="8" width="29.1796875" style="50" customWidth="1"/>
    <col min="9" max="9" width="5.1796875" customWidth="1"/>
    <col min="10" max="21" width="9.1796875" customWidth="1"/>
    <col min="22" max="26" width="9.1796875" hidden="1" customWidth="1"/>
    <col min="27" max="27" width="8.7265625" hidden="1" customWidth="1"/>
  </cols>
  <sheetData>
    <row r="1" spans="1:26" ht="23" x14ac:dyDescent="0.35">
      <c r="A1" s="330" t="s">
        <v>496</v>
      </c>
      <c r="B1" s="331"/>
      <c r="C1" s="331"/>
      <c r="D1" s="331"/>
      <c r="E1" s="334" t="s">
        <v>88</v>
      </c>
      <c r="F1" s="335"/>
      <c r="G1" s="335"/>
      <c r="H1" s="336"/>
      <c r="X1" s="62" t="s">
        <v>81</v>
      </c>
      <c r="Y1" s="62" t="s">
        <v>79</v>
      </c>
      <c r="Z1" s="62" t="s">
        <v>87</v>
      </c>
    </row>
    <row r="2" spans="1:26" ht="24" thickBot="1" x14ac:dyDescent="0.4">
      <c r="A2" s="332"/>
      <c r="B2" s="333"/>
      <c r="C2" s="333"/>
      <c r="D2" s="333"/>
      <c r="E2" s="337">
        <f>Z2</f>
        <v>0</v>
      </c>
      <c r="F2" s="337"/>
      <c r="G2" s="337"/>
      <c r="H2" s="338"/>
      <c r="X2" s="62">
        <v>26</v>
      </c>
      <c r="Y2" s="62">
        <f>COUNTA(E6,G6,D9,C10,C12,C13,C14,C15,D18,C19,C21,C22,C23,C24,D27,C28,C30,C31,C32,C33,D36,C37,C39,C40,C41,C42)</f>
        <v>0</v>
      </c>
      <c r="Z2" s="62">
        <f>Y2/X2</f>
        <v>0</v>
      </c>
    </row>
    <row r="3" spans="1:26" ht="94.5" customHeight="1" x14ac:dyDescent="0.35">
      <c r="A3" s="339" t="s">
        <v>175</v>
      </c>
      <c r="B3" s="339"/>
      <c r="C3" s="339"/>
      <c r="D3" s="339"/>
      <c r="E3" s="339"/>
      <c r="F3" s="339"/>
      <c r="G3" s="339"/>
      <c r="H3" s="339"/>
    </row>
    <row r="4" spans="1:26" ht="34.5" customHeight="1" x14ac:dyDescent="0.35">
      <c r="A4" s="135" t="s">
        <v>143</v>
      </c>
      <c r="B4" s="135" t="s">
        <v>71</v>
      </c>
      <c r="C4" s="135" t="s">
        <v>72</v>
      </c>
      <c r="D4" s="135" t="s">
        <v>82</v>
      </c>
      <c r="E4" s="291" t="s">
        <v>73</v>
      </c>
      <c r="F4" s="291"/>
      <c r="G4" s="291"/>
      <c r="H4" s="291"/>
    </row>
    <row r="5" spans="1:26" ht="28" customHeight="1" x14ac:dyDescent="0.35">
      <c r="A5" s="340" t="s">
        <v>440</v>
      </c>
      <c r="B5" s="341"/>
      <c r="C5" s="341"/>
      <c r="D5" s="341"/>
      <c r="E5" s="341"/>
      <c r="F5" s="341"/>
      <c r="G5" s="342" t="s">
        <v>521</v>
      </c>
      <c r="H5" s="342"/>
    </row>
    <row r="6" spans="1:26" ht="153.75" customHeight="1" x14ac:dyDescent="0.35">
      <c r="A6" s="144" t="s">
        <v>438</v>
      </c>
      <c r="B6" s="145" t="s">
        <v>303</v>
      </c>
      <c r="C6" s="146" t="s">
        <v>80</v>
      </c>
      <c r="D6" s="219" t="s">
        <v>520</v>
      </c>
      <c r="E6" s="328"/>
      <c r="F6" s="329"/>
      <c r="G6" s="328"/>
      <c r="H6" s="329"/>
    </row>
    <row r="7" spans="1:26" ht="24.75" customHeight="1" x14ac:dyDescent="0.35">
      <c r="A7" s="343" t="s">
        <v>441</v>
      </c>
      <c r="B7" s="343"/>
      <c r="C7" s="343"/>
      <c r="D7" s="343"/>
      <c r="E7" s="343"/>
      <c r="F7" s="343"/>
      <c r="G7" s="343"/>
      <c r="H7" s="343"/>
    </row>
    <row r="8" spans="1:26" ht="18" customHeight="1" x14ac:dyDescent="0.35">
      <c r="A8" s="344" t="s">
        <v>442</v>
      </c>
      <c r="B8" s="345"/>
      <c r="C8" s="345"/>
      <c r="D8" s="345"/>
      <c r="E8" s="345"/>
      <c r="F8" s="345"/>
      <c r="G8" s="345"/>
      <c r="H8" s="346"/>
    </row>
    <row r="9" spans="1:26" ht="35.15" customHeight="1" x14ac:dyDescent="0.35">
      <c r="A9" s="347" t="s">
        <v>302</v>
      </c>
      <c r="B9" s="147" t="s">
        <v>305</v>
      </c>
      <c r="C9" s="147" t="s">
        <v>306</v>
      </c>
      <c r="D9" s="349"/>
      <c r="E9" s="350"/>
      <c r="F9" s="351" t="s">
        <v>307</v>
      </c>
      <c r="G9" s="352"/>
      <c r="H9" s="148" t="s">
        <v>308</v>
      </c>
    </row>
    <row r="10" spans="1:26" ht="100" customHeight="1" x14ac:dyDescent="0.35">
      <c r="A10" s="348"/>
      <c r="B10" s="218" t="s">
        <v>488</v>
      </c>
      <c r="C10" s="353"/>
      <c r="D10" s="354"/>
      <c r="E10" s="354"/>
      <c r="F10" s="354"/>
      <c r="G10" s="354"/>
      <c r="H10" s="355"/>
    </row>
    <row r="11" spans="1:26" ht="18.75" customHeight="1" x14ac:dyDescent="0.35">
      <c r="A11" s="348"/>
      <c r="B11" s="147" t="s">
        <v>309</v>
      </c>
      <c r="C11" s="340" t="s">
        <v>310</v>
      </c>
      <c r="D11" s="341"/>
      <c r="E11" s="341"/>
      <c r="F11" s="341"/>
      <c r="G11" s="341"/>
      <c r="H11" s="356"/>
    </row>
    <row r="12" spans="1:26" ht="40" customHeight="1" x14ac:dyDescent="0.35">
      <c r="A12" s="348"/>
      <c r="B12" s="149" t="s">
        <v>311</v>
      </c>
      <c r="C12" s="349"/>
      <c r="D12" s="350"/>
      <c r="E12" s="350"/>
      <c r="F12" s="350"/>
      <c r="G12" s="350"/>
      <c r="H12" s="350"/>
    </row>
    <row r="13" spans="1:26" ht="40" customHeight="1" x14ac:dyDescent="0.35">
      <c r="A13" s="348"/>
      <c r="B13" s="149" t="s">
        <v>312</v>
      </c>
      <c r="C13" s="357"/>
      <c r="D13" s="358"/>
      <c r="E13" s="358"/>
      <c r="F13" s="358"/>
      <c r="G13" s="358"/>
      <c r="H13" s="358"/>
    </row>
    <row r="14" spans="1:26" ht="40" customHeight="1" x14ac:dyDescent="0.35">
      <c r="A14" s="348"/>
      <c r="B14" s="149" t="s">
        <v>313</v>
      </c>
      <c r="C14" s="357"/>
      <c r="D14" s="358"/>
      <c r="E14" s="358"/>
      <c r="F14" s="358"/>
      <c r="G14" s="358"/>
      <c r="H14" s="358"/>
    </row>
    <row r="15" spans="1:26" ht="100" customHeight="1" x14ac:dyDescent="0.35">
      <c r="A15" s="348"/>
      <c r="B15" s="218" t="s">
        <v>489</v>
      </c>
      <c r="C15" s="353"/>
      <c r="D15" s="359"/>
      <c r="E15" s="359"/>
      <c r="F15" s="359"/>
      <c r="G15" s="359"/>
      <c r="H15" s="359"/>
    </row>
    <row r="16" spans="1:26" ht="50.15" customHeight="1" x14ac:dyDescent="0.35">
      <c r="A16" s="348"/>
      <c r="B16" s="149" t="s">
        <v>314</v>
      </c>
      <c r="C16" s="360"/>
      <c r="D16" s="354"/>
      <c r="E16" s="354"/>
      <c r="F16" s="354"/>
      <c r="G16" s="354"/>
      <c r="H16" s="354"/>
    </row>
    <row r="17" spans="1:22" ht="17.25" customHeight="1" x14ac:dyDescent="0.35">
      <c r="A17" s="348"/>
      <c r="B17" s="344" t="s">
        <v>315</v>
      </c>
      <c r="C17" s="345"/>
      <c r="D17" s="345"/>
      <c r="E17" s="345"/>
      <c r="F17" s="345"/>
      <c r="G17" s="345"/>
      <c r="H17" s="345"/>
    </row>
    <row r="18" spans="1:22" ht="35.15" customHeight="1" x14ac:dyDescent="0.35">
      <c r="A18" s="348"/>
      <c r="B18" s="147" t="s">
        <v>305</v>
      </c>
      <c r="C18" s="147" t="s">
        <v>306</v>
      </c>
      <c r="D18" s="349"/>
      <c r="E18" s="350"/>
      <c r="F18" s="351" t="s">
        <v>307</v>
      </c>
      <c r="G18" s="352"/>
      <c r="H18" s="148" t="s">
        <v>316</v>
      </c>
    </row>
    <row r="19" spans="1:22" ht="100" customHeight="1" x14ac:dyDescent="0.35">
      <c r="A19" s="348"/>
      <c r="B19" s="218" t="s">
        <v>488</v>
      </c>
      <c r="C19" s="353"/>
      <c r="D19" s="354"/>
      <c r="E19" s="354"/>
      <c r="F19" s="354"/>
      <c r="G19" s="354"/>
      <c r="H19" s="355"/>
    </row>
    <row r="20" spans="1:22" ht="15.5" x14ac:dyDescent="0.35">
      <c r="A20" s="348"/>
      <c r="B20" s="147" t="s">
        <v>309</v>
      </c>
      <c r="C20" s="340" t="s">
        <v>310</v>
      </c>
      <c r="D20" s="341"/>
      <c r="E20" s="341"/>
      <c r="F20" s="341"/>
      <c r="G20" s="341"/>
      <c r="H20" s="356"/>
    </row>
    <row r="21" spans="1:22" ht="40" customHeight="1" x14ac:dyDescent="0.35">
      <c r="A21" s="348"/>
      <c r="B21" s="149" t="s">
        <v>311</v>
      </c>
      <c r="C21" s="349"/>
      <c r="D21" s="350"/>
      <c r="E21" s="350"/>
      <c r="F21" s="350"/>
      <c r="G21" s="350"/>
      <c r="H21" s="350"/>
      <c r="V21" s="105"/>
    </row>
    <row r="22" spans="1:22" ht="40" customHeight="1" x14ac:dyDescent="0.35">
      <c r="A22" s="348"/>
      <c r="B22" s="149" t="s">
        <v>312</v>
      </c>
      <c r="C22" s="357"/>
      <c r="D22" s="358"/>
      <c r="E22" s="358"/>
      <c r="F22" s="358"/>
      <c r="G22" s="358"/>
      <c r="H22" s="358"/>
    </row>
    <row r="23" spans="1:22" ht="40" customHeight="1" x14ac:dyDescent="0.35">
      <c r="A23" s="348"/>
      <c r="B23" s="149" t="s">
        <v>313</v>
      </c>
      <c r="C23" s="357"/>
      <c r="D23" s="358"/>
      <c r="E23" s="358"/>
      <c r="F23" s="358"/>
      <c r="G23" s="358"/>
      <c r="H23" s="358"/>
    </row>
    <row r="24" spans="1:22" ht="100" customHeight="1" x14ac:dyDescent="0.35">
      <c r="A24" s="348"/>
      <c r="B24" s="218" t="s">
        <v>489</v>
      </c>
      <c r="C24" s="353"/>
      <c r="D24" s="359"/>
      <c r="E24" s="359"/>
      <c r="F24" s="359"/>
      <c r="G24" s="359"/>
      <c r="H24" s="359"/>
    </row>
    <row r="25" spans="1:22" ht="50.15" customHeight="1" x14ac:dyDescent="0.35">
      <c r="A25" s="348"/>
      <c r="B25" s="149" t="s">
        <v>314</v>
      </c>
      <c r="C25" s="360"/>
      <c r="D25" s="354"/>
      <c r="E25" s="354"/>
      <c r="F25" s="354"/>
      <c r="G25" s="354"/>
      <c r="H25" s="354"/>
    </row>
    <row r="26" spans="1:22" x14ac:dyDescent="0.35">
      <c r="A26" s="348"/>
      <c r="B26" s="344" t="s">
        <v>317</v>
      </c>
      <c r="C26" s="345"/>
      <c r="D26" s="345"/>
      <c r="E26" s="345"/>
      <c r="F26" s="345"/>
      <c r="G26" s="345"/>
      <c r="H26" s="345"/>
    </row>
    <row r="27" spans="1:22" ht="35.15" customHeight="1" x14ac:dyDescent="0.35">
      <c r="A27" s="348"/>
      <c r="B27" s="147" t="s">
        <v>305</v>
      </c>
      <c r="C27" s="147" t="s">
        <v>306</v>
      </c>
      <c r="D27" s="349"/>
      <c r="E27" s="350"/>
      <c r="F27" s="351" t="s">
        <v>307</v>
      </c>
      <c r="G27" s="352"/>
      <c r="H27" s="148" t="s">
        <v>318</v>
      </c>
    </row>
    <row r="28" spans="1:22" ht="100" customHeight="1" x14ac:dyDescent="0.35">
      <c r="A28" s="348"/>
      <c r="B28" s="218" t="s">
        <v>488</v>
      </c>
      <c r="C28" s="353"/>
      <c r="D28" s="354"/>
      <c r="E28" s="354"/>
      <c r="F28" s="354"/>
      <c r="G28" s="354"/>
      <c r="H28" s="355"/>
    </row>
    <row r="29" spans="1:22" ht="15.5" x14ac:dyDescent="0.35">
      <c r="A29" s="348"/>
      <c r="B29" s="147" t="s">
        <v>309</v>
      </c>
      <c r="C29" s="340" t="s">
        <v>310</v>
      </c>
      <c r="D29" s="341"/>
      <c r="E29" s="341"/>
      <c r="F29" s="341"/>
      <c r="G29" s="341"/>
      <c r="H29" s="356"/>
    </row>
    <row r="30" spans="1:22" ht="40" customHeight="1" x14ac:dyDescent="0.35">
      <c r="A30" s="348"/>
      <c r="B30" s="149" t="s">
        <v>311</v>
      </c>
      <c r="C30" s="349"/>
      <c r="D30" s="350"/>
      <c r="E30" s="350"/>
      <c r="F30" s="350"/>
      <c r="G30" s="350"/>
      <c r="H30" s="350"/>
    </row>
    <row r="31" spans="1:22" ht="40" customHeight="1" x14ac:dyDescent="0.35">
      <c r="A31" s="348"/>
      <c r="B31" s="149" t="s">
        <v>312</v>
      </c>
      <c r="C31" s="357"/>
      <c r="D31" s="358"/>
      <c r="E31" s="358"/>
      <c r="F31" s="358"/>
      <c r="G31" s="358"/>
      <c r="H31" s="358"/>
    </row>
    <row r="32" spans="1:22" ht="40" customHeight="1" x14ac:dyDescent="0.35">
      <c r="A32" s="348"/>
      <c r="B32" s="149" t="s">
        <v>313</v>
      </c>
      <c r="C32" s="357"/>
      <c r="D32" s="358"/>
      <c r="E32" s="358"/>
      <c r="F32" s="358"/>
      <c r="G32" s="358"/>
      <c r="H32" s="358"/>
    </row>
    <row r="33" spans="1:8" ht="100" customHeight="1" x14ac:dyDescent="0.35">
      <c r="A33" s="348"/>
      <c r="B33" s="218" t="s">
        <v>489</v>
      </c>
      <c r="C33" s="353"/>
      <c r="D33" s="359"/>
      <c r="E33" s="359"/>
      <c r="F33" s="359"/>
      <c r="G33" s="359"/>
      <c r="H33" s="359"/>
    </row>
    <row r="34" spans="1:8" ht="50.15" customHeight="1" x14ac:dyDescent="0.35">
      <c r="A34" s="348"/>
      <c r="B34" s="149" t="s">
        <v>314</v>
      </c>
      <c r="C34" s="360"/>
      <c r="D34" s="354"/>
      <c r="E34" s="354"/>
      <c r="F34" s="354"/>
      <c r="G34" s="354"/>
      <c r="H34" s="354"/>
    </row>
    <row r="35" spans="1:8" x14ac:dyDescent="0.35">
      <c r="A35" s="348"/>
      <c r="B35" s="344" t="s">
        <v>319</v>
      </c>
      <c r="C35" s="345"/>
      <c r="D35" s="345"/>
      <c r="E35" s="345"/>
      <c r="F35" s="345"/>
      <c r="G35" s="345"/>
      <c r="H35" s="345"/>
    </row>
    <row r="36" spans="1:8" ht="35.15" customHeight="1" x14ac:dyDescent="0.35">
      <c r="A36" s="348"/>
      <c r="B36" s="147" t="s">
        <v>305</v>
      </c>
      <c r="C36" s="147" t="s">
        <v>306</v>
      </c>
      <c r="D36" s="349"/>
      <c r="E36" s="350"/>
      <c r="F36" s="351" t="s">
        <v>307</v>
      </c>
      <c r="G36" s="352"/>
      <c r="H36" s="148" t="s">
        <v>320</v>
      </c>
    </row>
    <row r="37" spans="1:8" ht="100" customHeight="1" x14ac:dyDescent="0.35">
      <c r="A37" s="348"/>
      <c r="B37" s="218" t="s">
        <v>488</v>
      </c>
      <c r="C37" s="353"/>
      <c r="D37" s="354"/>
      <c r="E37" s="354"/>
      <c r="F37" s="354"/>
      <c r="G37" s="354"/>
      <c r="H37" s="355"/>
    </row>
    <row r="38" spans="1:8" ht="15.5" x14ac:dyDescent="0.35">
      <c r="A38" s="348"/>
      <c r="B38" s="147" t="s">
        <v>309</v>
      </c>
      <c r="C38" s="340" t="s">
        <v>310</v>
      </c>
      <c r="D38" s="341"/>
      <c r="E38" s="341"/>
      <c r="F38" s="341"/>
      <c r="G38" s="341"/>
      <c r="H38" s="356"/>
    </row>
    <row r="39" spans="1:8" ht="40" customHeight="1" x14ac:dyDescent="0.35">
      <c r="A39" s="348"/>
      <c r="B39" s="149" t="s">
        <v>311</v>
      </c>
      <c r="C39" s="349"/>
      <c r="D39" s="350"/>
      <c r="E39" s="350"/>
      <c r="F39" s="350"/>
      <c r="G39" s="350"/>
      <c r="H39" s="350"/>
    </row>
    <row r="40" spans="1:8" ht="40" customHeight="1" x14ac:dyDescent="0.35">
      <c r="A40" s="348"/>
      <c r="B40" s="149" t="s">
        <v>312</v>
      </c>
      <c r="C40" s="357"/>
      <c r="D40" s="358"/>
      <c r="E40" s="358"/>
      <c r="F40" s="358"/>
      <c r="G40" s="358"/>
      <c r="H40" s="358"/>
    </row>
    <row r="41" spans="1:8" ht="40" customHeight="1" x14ac:dyDescent="0.35">
      <c r="A41" s="348"/>
      <c r="B41" s="149" t="s">
        <v>313</v>
      </c>
      <c r="C41" s="357"/>
      <c r="D41" s="358"/>
      <c r="E41" s="358"/>
      <c r="F41" s="358"/>
      <c r="G41" s="358"/>
      <c r="H41" s="358"/>
    </row>
    <row r="42" spans="1:8" ht="100" customHeight="1" x14ac:dyDescent="0.35">
      <c r="A42" s="348"/>
      <c r="B42" s="218" t="s">
        <v>489</v>
      </c>
      <c r="C42" s="353"/>
      <c r="D42" s="359"/>
      <c r="E42" s="359"/>
      <c r="F42" s="359"/>
      <c r="G42" s="359"/>
      <c r="H42" s="359"/>
    </row>
    <row r="43" spans="1:8" ht="50.15" customHeight="1" x14ac:dyDescent="0.35">
      <c r="A43" s="348"/>
      <c r="B43" s="149" t="s">
        <v>314</v>
      </c>
      <c r="C43" s="360"/>
      <c r="D43" s="354"/>
      <c r="E43" s="354"/>
      <c r="F43" s="354"/>
      <c r="G43" s="354"/>
      <c r="H43" s="354"/>
    </row>
  </sheetData>
  <sheetProtection selectLockedCells="1"/>
  <dataConsolidate link="1"/>
  <mergeCells count="51">
    <mergeCell ref="C43:H43"/>
    <mergeCell ref="C41:H41"/>
    <mergeCell ref="C42:H42"/>
    <mergeCell ref="D36:E36"/>
    <mergeCell ref="F36:G36"/>
    <mergeCell ref="C37:H37"/>
    <mergeCell ref="C38:H38"/>
    <mergeCell ref="C39:H39"/>
    <mergeCell ref="C40:H40"/>
    <mergeCell ref="B35:H35"/>
    <mergeCell ref="C25:H25"/>
    <mergeCell ref="B26:H26"/>
    <mergeCell ref="D27:E27"/>
    <mergeCell ref="F27:G27"/>
    <mergeCell ref="C28:H28"/>
    <mergeCell ref="C29:H29"/>
    <mergeCell ref="C30:H30"/>
    <mergeCell ref="C31:H31"/>
    <mergeCell ref="C32:H32"/>
    <mergeCell ref="C33:H33"/>
    <mergeCell ref="C34:H34"/>
    <mergeCell ref="C19:H19"/>
    <mergeCell ref="C20:H20"/>
    <mergeCell ref="C21:H21"/>
    <mergeCell ref="C22:H22"/>
    <mergeCell ref="C23:H23"/>
    <mergeCell ref="A7:H7"/>
    <mergeCell ref="A8:H8"/>
    <mergeCell ref="A9:A43"/>
    <mergeCell ref="D9:E9"/>
    <mergeCell ref="F9:G9"/>
    <mergeCell ref="C10:H10"/>
    <mergeCell ref="C11:H11"/>
    <mergeCell ref="C12:H12"/>
    <mergeCell ref="C13:H13"/>
    <mergeCell ref="C24:H24"/>
    <mergeCell ref="C14:H14"/>
    <mergeCell ref="C15:H15"/>
    <mergeCell ref="C16:H16"/>
    <mergeCell ref="B17:H17"/>
    <mergeCell ref="D18:E18"/>
    <mergeCell ref="F18:G18"/>
    <mergeCell ref="E6:F6"/>
    <mergeCell ref="G6:H6"/>
    <mergeCell ref="A1:D2"/>
    <mergeCell ref="E1:H1"/>
    <mergeCell ref="E2:H2"/>
    <mergeCell ref="A3:H3"/>
    <mergeCell ref="E4:H4"/>
    <mergeCell ref="A5:F5"/>
    <mergeCell ref="G5:H5"/>
  </mergeCells>
  <conditionalFormatting sqref="E2">
    <cfRule type="dataBar" priority="1">
      <dataBar>
        <cfvo type="num" val="0"/>
        <cfvo type="num" val="1"/>
        <color rgb="FF00B050"/>
      </dataBar>
      <extLst>
        <ext xmlns:x14="http://schemas.microsoft.com/office/spreadsheetml/2009/9/main" uri="{B025F937-C7B1-47D3-B67F-A62EFF666E3E}">
          <x14:id>{ABFC2982-F3C2-466E-8E31-631DE78C1408}</x14:id>
        </ext>
      </extLst>
    </cfRule>
  </conditionalFormatting>
  <pageMargins left="0.23622047244094491" right="0.23622047244094491" top="0.74803149606299213" bottom="0.74803149606299213" header="0.31496062992125984" footer="0.31496062992125984"/>
  <pageSetup paperSize="9" scale="34" fitToHeight="2" orientation="portrait" r:id="rId1"/>
  <extLst>
    <ext xmlns:x14="http://schemas.microsoft.com/office/spreadsheetml/2009/9/main" uri="{78C0D931-6437-407d-A8EE-F0AAD7539E65}">
      <x14:conditionalFormattings>
        <x14:conditionalFormatting xmlns:xm="http://schemas.microsoft.com/office/excel/2006/main">
          <x14:cfRule type="dataBar" id="{ABFC2982-F3C2-466E-8E31-631DE78C1408}">
            <x14:dataBar minLength="0" maxLength="100" gradient="0">
              <x14:cfvo type="num">
                <xm:f>0</xm:f>
              </x14:cfvo>
              <x14:cfvo type="num">
                <xm:f>1</xm:f>
              </x14:cfvo>
              <x14:negativeFillColor rgb="FFFF0000"/>
              <x14:axisColor rgb="FF000000"/>
            </x14:dataBar>
          </x14:cfRule>
          <xm:sqref>E2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60F13727-AEDF-4620-AD58-038E3D798FEE}">
          <x14:formula1>
            <xm:f>Dropdowns!$A$2:$A$3</xm:f>
          </x14:formula1>
          <xm:sqref>E6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FB0CB-A275-4E19-BBEB-AA0E1637E8B8}">
  <sheetPr>
    <tabColor theme="7" tint="0.59999389629810485"/>
  </sheetPr>
  <dimension ref="A1:AA87"/>
  <sheetViews>
    <sheetView view="pageBreakPreview" zoomScale="70" zoomScaleNormal="70" zoomScaleSheetLayoutView="70" workbookViewId="0">
      <pane ySplit="2" topLeftCell="A32" activePane="bottomLeft" state="frozen"/>
      <selection activeCell="I12" sqref="I12"/>
      <selection pane="bottomLeft" activeCell="B6" sqref="B6"/>
    </sheetView>
  </sheetViews>
  <sheetFormatPr defaultRowHeight="14.5" x14ac:dyDescent="0.35"/>
  <cols>
    <col min="1" max="1" width="9.54296875" style="58" bestFit="1" customWidth="1"/>
    <col min="2" max="2" width="48.81640625" style="55" customWidth="1"/>
    <col min="3" max="3" width="34.453125" style="50" customWidth="1"/>
    <col min="4" max="4" width="16.81640625" style="50" customWidth="1"/>
    <col min="5" max="5" width="14.54296875" style="50" customWidth="1"/>
    <col min="6" max="8" width="29.1796875" style="50" customWidth="1"/>
    <col min="9" max="9" width="5.1796875" customWidth="1"/>
    <col min="11" max="27" width="9.1796875" customWidth="1"/>
    <col min="28" max="28" width="8.7265625" customWidth="1"/>
  </cols>
  <sheetData>
    <row r="1" spans="1:27" ht="32.25" customHeight="1" x14ac:dyDescent="0.35">
      <c r="A1" s="236" t="s">
        <v>504</v>
      </c>
      <c r="B1" s="236"/>
      <c r="C1" s="236"/>
      <c r="D1" s="236"/>
      <c r="E1" s="262" t="s">
        <v>88</v>
      </c>
      <c r="F1" s="262"/>
      <c r="G1" s="262"/>
      <c r="H1" s="262"/>
      <c r="W1" s="54" t="s">
        <v>80</v>
      </c>
      <c r="X1" s="62" t="s">
        <v>321</v>
      </c>
      <c r="Y1" s="62" t="s">
        <v>81</v>
      </c>
      <c r="Z1" s="62" t="s">
        <v>79</v>
      </c>
      <c r="AA1" s="62" t="s">
        <v>87</v>
      </c>
    </row>
    <row r="2" spans="1:27" ht="32.25" customHeight="1" x14ac:dyDescent="0.35">
      <c r="A2" s="236"/>
      <c r="B2" s="236"/>
      <c r="C2" s="236"/>
      <c r="D2" s="236"/>
      <c r="E2" s="263">
        <f>IFERROR(AA2,0)</f>
        <v>0</v>
      </c>
      <c r="F2" s="263"/>
      <c r="G2" s="263"/>
      <c r="H2" s="263"/>
      <c r="W2" s="54">
        <f>IF(OR('4. Requirement Application'!D5="Yes",'4. Requirement Application'!D6="Yes",'4. Requirement Application'!D7="Yes",'4. Requirement Application'!D8="Yes",'4. Requirement Application'!D9="Yes",'4. Requirement Application'!D10="Yes",'4. Requirement Application'!D11="Yes",'4. Requirement Application'!D12="Yes"),2,0)</f>
        <v>0</v>
      </c>
      <c r="X2" s="62">
        <f>'4. Requirement Application'!$M$13*7</f>
        <v>0</v>
      </c>
      <c r="Y2" s="62">
        <f>SUM(W2:X2)</f>
        <v>0</v>
      </c>
      <c r="Z2" s="62">
        <f>COUNTA(E6,G6,E9,E10,E11,E12,E13,E14,E15,E19,E20,E21,E22,E23,E24,E25,E29,E30,E31,E32,E33,E34,E35,E39,E40,E41,E42,E43,E44,E45,E49,E50,E51,E52,E53,E54,E55,E59,E60,E61,E62,E63,E64,E65,E69,E70,E71,E72,E73,E74,E75,E79,E80,E81,E82,E83,E84,E85)</f>
        <v>0</v>
      </c>
      <c r="AA2" s="62" t="e">
        <f>Z2/Y2</f>
        <v>#DIV/0!</v>
      </c>
    </row>
    <row r="3" spans="1:27" ht="97.5" customHeight="1" x14ac:dyDescent="0.35">
      <c r="A3" s="237" t="s">
        <v>175</v>
      </c>
      <c r="B3" s="237"/>
      <c r="C3" s="237"/>
      <c r="D3" s="237"/>
      <c r="E3" s="237"/>
      <c r="F3" s="237"/>
      <c r="G3" s="237"/>
      <c r="H3" s="237"/>
    </row>
    <row r="4" spans="1:27" ht="31.5" customHeight="1" x14ac:dyDescent="0.35">
      <c r="A4" s="121" t="s">
        <v>143</v>
      </c>
      <c r="B4" s="150" t="s">
        <v>71</v>
      </c>
      <c r="C4" s="150" t="s">
        <v>72</v>
      </c>
      <c r="D4" s="121" t="s">
        <v>82</v>
      </c>
      <c r="E4" s="361" t="s">
        <v>73</v>
      </c>
      <c r="F4" s="362"/>
      <c r="G4" s="362"/>
      <c r="H4" s="363"/>
    </row>
    <row r="5" spans="1:27" ht="29.15" customHeight="1" x14ac:dyDescent="0.35">
      <c r="A5" s="373" t="s">
        <v>522</v>
      </c>
      <c r="B5" s="373"/>
      <c r="C5" s="373"/>
      <c r="D5" s="373"/>
      <c r="E5" s="373"/>
      <c r="F5" s="373"/>
      <c r="G5" s="374" t="s">
        <v>521</v>
      </c>
      <c r="H5" s="375"/>
    </row>
    <row r="6" spans="1:27" ht="114.65" customHeight="1" x14ac:dyDescent="0.35">
      <c r="A6" s="222" t="s">
        <v>439</v>
      </c>
      <c r="B6" s="152" t="s">
        <v>540</v>
      </c>
      <c r="C6" s="221" t="s">
        <v>80</v>
      </c>
      <c r="D6" s="223" t="s">
        <v>523</v>
      </c>
      <c r="E6" s="369"/>
      <c r="F6" s="370"/>
      <c r="G6" s="371"/>
      <c r="H6" s="372"/>
    </row>
    <row r="7" spans="1:27" ht="9.75" customHeight="1" x14ac:dyDescent="0.35">
      <c r="A7" s="364"/>
      <c r="B7" s="365"/>
      <c r="C7" s="365"/>
      <c r="D7" s="365"/>
      <c r="E7" s="365"/>
      <c r="F7" s="365"/>
      <c r="G7" s="365"/>
      <c r="H7" s="366"/>
    </row>
    <row r="8" spans="1:27" ht="20.149999999999999" customHeight="1" x14ac:dyDescent="0.35">
      <c r="A8" s="367" t="s">
        <v>329</v>
      </c>
      <c r="B8" s="367"/>
      <c r="C8" s="367"/>
      <c r="D8" s="367"/>
      <c r="E8" s="367"/>
      <c r="F8" s="367"/>
      <c r="G8" s="367"/>
      <c r="H8" s="368"/>
    </row>
    <row r="9" spans="1:27" ht="45" customHeight="1" x14ac:dyDescent="0.35">
      <c r="A9" s="380" t="s">
        <v>322</v>
      </c>
      <c r="B9" s="383" t="s">
        <v>330</v>
      </c>
      <c r="C9" s="379" t="s">
        <v>323</v>
      </c>
      <c r="D9" s="379"/>
      <c r="E9" s="377"/>
      <c r="F9" s="378"/>
      <c r="G9" s="378"/>
      <c r="H9" s="378"/>
    </row>
    <row r="10" spans="1:27" ht="45" customHeight="1" x14ac:dyDescent="0.35">
      <c r="A10" s="381"/>
      <c r="B10" s="384"/>
      <c r="C10" s="379" t="s">
        <v>324</v>
      </c>
      <c r="D10" s="379"/>
      <c r="E10" s="377"/>
      <c r="F10" s="378"/>
      <c r="G10" s="378"/>
      <c r="H10" s="378"/>
    </row>
    <row r="11" spans="1:27" ht="45" customHeight="1" x14ac:dyDescent="0.35">
      <c r="A11" s="381"/>
      <c r="B11" s="384"/>
      <c r="C11" s="379" t="s">
        <v>325</v>
      </c>
      <c r="D11" s="379"/>
      <c r="E11" s="377"/>
      <c r="F11" s="378"/>
      <c r="G11" s="378"/>
      <c r="H11" s="378"/>
    </row>
    <row r="12" spans="1:27" ht="100" customHeight="1" x14ac:dyDescent="0.35">
      <c r="A12" s="381"/>
      <c r="B12" s="384"/>
      <c r="C12" s="379" t="s">
        <v>490</v>
      </c>
      <c r="D12" s="379"/>
      <c r="E12" s="377"/>
      <c r="F12" s="378"/>
      <c r="G12" s="378"/>
      <c r="H12" s="378"/>
    </row>
    <row r="13" spans="1:27" ht="45" customHeight="1" x14ac:dyDescent="0.35">
      <c r="A13" s="381"/>
      <c r="B13" s="384"/>
      <c r="C13" s="379" t="s">
        <v>492</v>
      </c>
      <c r="D13" s="379"/>
      <c r="E13" s="377"/>
      <c r="F13" s="378"/>
      <c r="G13" s="378"/>
      <c r="H13" s="378"/>
    </row>
    <row r="14" spans="1:27" ht="45" customHeight="1" x14ac:dyDescent="0.35">
      <c r="A14" s="381"/>
      <c r="B14" s="384"/>
      <c r="C14" s="379" t="s">
        <v>327</v>
      </c>
      <c r="D14" s="379"/>
      <c r="E14" s="377"/>
      <c r="F14" s="378"/>
      <c r="G14" s="378"/>
      <c r="H14" s="378"/>
    </row>
    <row r="15" spans="1:27" ht="45" customHeight="1" x14ac:dyDescent="0.35">
      <c r="A15" s="381"/>
      <c r="B15" s="384"/>
      <c r="C15" s="379" t="s">
        <v>491</v>
      </c>
      <c r="D15" s="379"/>
      <c r="E15" s="377"/>
      <c r="F15" s="378"/>
      <c r="G15" s="378"/>
      <c r="H15" s="378"/>
    </row>
    <row r="16" spans="1:27" ht="45" customHeight="1" x14ac:dyDescent="0.35">
      <c r="A16" s="382"/>
      <c r="B16" s="385"/>
      <c r="C16" s="379" t="s">
        <v>328</v>
      </c>
      <c r="D16" s="379"/>
      <c r="E16" s="377"/>
      <c r="F16" s="378"/>
      <c r="G16" s="378"/>
      <c r="H16" s="378"/>
    </row>
    <row r="17" spans="1:8" ht="12" customHeight="1" x14ac:dyDescent="0.35">
      <c r="A17" s="374"/>
      <c r="B17" s="376"/>
      <c r="C17" s="376"/>
      <c r="D17" s="376"/>
      <c r="E17" s="376"/>
      <c r="F17" s="376"/>
      <c r="G17" s="376"/>
      <c r="H17" s="375"/>
    </row>
    <row r="18" spans="1:8" ht="20.149999999999999" customHeight="1" x14ac:dyDescent="0.35">
      <c r="A18" s="367" t="s">
        <v>331</v>
      </c>
      <c r="B18" s="367"/>
      <c r="C18" s="367"/>
      <c r="D18" s="367"/>
      <c r="E18" s="367"/>
      <c r="F18" s="367"/>
      <c r="G18" s="367"/>
      <c r="H18" s="368"/>
    </row>
    <row r="19" spans="1:8" ht="45" customHeight="1" x14ac:dyDescent="0.35">
      <c r="A19" s="387" t="s">
        <v>322</v>
      </c>
      <c r="B19" s="390" t="s">
        <v>332</v>
      </c>
      <c r="C19" s="379" t="s">
        <v>323</v>
      </c>
      <c r="D19" s="379"/>
      <c r="E19" s="377"/>
      <c r="F19" s="386"/>
      <c r="G19" s="386"/>
      <c r="H19" s="386"/>
    </row>
    <row r="20" spans="1:8" ht="45" customHeight="1" x14ac:dyDescent="0.35">
      <c r="A20" s="388"/>
      <c r="B20" s="390"/>
      <c r="C20" s="379" t="s">
        <v>324</v>
      </c>
      <c r="D20" s="379"/>
      <c r="E20" s="377"/>
      <c r="F20" s="386"/>
      <c r="G20" s="386"/>
      <c r="H20" s="386"/>
    </row>
    <row r="21" spans="1:8" ht="45" customHeight="1" x14ac:dyDescent="0.35">
      <c r="A21" s="388"/>
      <c r="B21" s="390"/>
      <c r="C21" s="379" t="s">
        <v>325</v>
      </c>
      <c r="D21" s="379"/>
      <c r="E21" s="377"/>
      <c r="F21" s="386"/>
      <c r="G21" s="386"/>
      <c r="H21" s="386"/>
    </row>
    <row r="22" spans="1:8" ht="100" customHeight="1" x14ac:dyDescent="0.35">
      <c r="A22" s="388"/>
      <c r="B22" s="390"/>
      <c r="C22" s="379" t="s">
        <v>490</v>
      </c>
      <c r="D22" s="379"/>
      <c r="E22" s="377"/>
      <c r="F22" s="386"/>
      <c r="G22" s="386"/>
      <c r="H22" s="386"/>
    </row>
    <row r="23" spans="1:8" ht="45" customHeight="1" x14ac:dyDescent="0.35">
      <c r="A23" s="388"/>
      <c r="B23" s="390"/>
      <c r="C23" s="379" t="s">
        <v>492</v>
      </c>
      <c r="D23" s="379"/>
      <c r="E23" s="377"/>
      <c r="F23" s="386"/>
      <c r="G23" s="386"/>
      <c r="H23" s="386"/>
    </row>
    <row r="24" spans="1:8" ht="45" customHeight="1" x14ac:dyDescent="0.35">
      <c r="A24" s="388"/>
      <c r="B24" s="390"/>
      <c r="C24" s="379" t="s">
        <v>327</v>
      </c>
      <c r="D24" s="379"/>
      <c r="E24" s="377"/>
      <c r="F24" s="386"/>
      <c r="G24" s="386"/>
      <c r="H24" s="386"/>
    </row>
    <row r="25" spans="1:8" ht="45" customHeight="1" x14ac:dyDescent="0.35">
      <c r="A25" s="388"/>
      <c r="B25" s="390"/>
      <c r="C25" s="379" t="s">
        <v>491</v>
      </c>
      <c r="D25" s="379"/>
      <c r="E25" s="377"/>
      <c r="F25" s="386"/>
      <c r="G25" s="386"/>
      <c r="H25" s="386"/>
    </row>
    <row r="26" spans="1:8" ht="45" customHeight="1" x14ac:dyDescent="0.35">
      <c r="A26" s="389"/>
      <c r="B26" s="390"/>
      <c r="C26" s="379" t="s">
        <v>328</v>
      </c>
      <c r="D26" s="379"/>
      <c r="E26" s="377"/>
      <c r="F26" s="386"/>
      <c r="G26" s="386"/>
      <c r="H26" s="386"/>
    </row>
    <row r="27" spans="1:8" ht="12" customHeight="1" x14ac:dyDescent="0.35">
      <c r="A27" s="374"/>
      <c r="B27" s="376"/>
      <c r="C27" s="376"/>
      <c r="D27" s="376"/>
      <c r="E27" s="376"/>
      <c r="F27" s="376"/>
      <c r="G27" s="376"/>
      <c r="H27" s="375"/>
    </row>
    <row r="28" spans="1:8" ht="20.149999999999999" customHeight="1" x14ac:dyDescent="0.35">
      <c r="A28" s="367" t="s">
        <v>333</v>
      </c>
      <c r="B28" s="367"/>
      <c r="C28" s="367"/>
      <c r="D28" s="367"/>
      <c r="E28" s="367"/>
      <c r="F28" s="367"/>
      <c r="G28" s="367"/>
      <c r="H28" s="368"/>
    </row>
    <row r="29" spans="1:8" ht="45" customHeight="1" x14ac:dyDescent="0.35">
      <c r="A29" s="391" t="s">
        <v>322</v>
      </c>
      <c r="B29" s="390" t="s">
        <v>334</v>
      </c>
      <c r="C29" s="379" t="s">
        <v>323</v>
      </c>
      <c r="D29" s="379"/>
      <c r="E29" s="377"/>
      <c r="F29" s="386"/>
      <c r="G29" s="386"/>
      <c r="H29" s="386"/>
    </row>
    <row r="30" spans="1:8" ht="45" customHeight="1" x14ac:dyDescent="0.35">
      <c r="A30" s="391"/>
      <c r="B30" s="390"/>
      <c r="C30" s="379" t="s">
        <v>324</v>
      </c>
      <c r="D30" s="379"/>
      <c r="E30" s="377"/>
      <c r="F30" s="386"/>
      <c r="G30" s="386"/>
      <c r="H30" s="386"/>
    </row>
    <row r="31" spans="1:8" ht="45" customHeight="1" x14ac:dyDescent="0.35">
      <c r="A31" s="391"/>
      <c r="B31" s="390"/>
      <c r="C31" s="379" t="s">
        <v>325</v>
      </c>
      <c r="D31" s="379"/>
      <c r="E31" s="377"/>
      <c r="F31" s="386"/>
      <c r="G31" s="386"/>
      <c r="H31" s="386"/>
    </row>
    <row r="32" spans="1:8" ht="100" customHeight="1" x14ac:dyDescent="0.35">
      <c r="A32" s="391"/>
      <c r="B32" s="390"/>
      <c r="C32" s="379" t="s">
        <v>490</v>
      </c>
      <c r="D32" s="379"/>
      <c r="E32" s="377"/>
      <c r="F32" s="386"/>
      <c r="G32" s="386"/>
      <c r="H32" s="386"/>
    </row>
    <row r="33" spans="1:8" ht="45" customHeight="1" x14ac:dyDescent="0.35">
      <c r="A33" s="391"/>
      <c r="B33" s="390"/>
      <c r="C33" s="379" t="s">
        <v>492</v>
      </c>
      <c r="D33" s="379"/>
      <c r="E33" s="377"/>
      <c r="F33" s="386"/>
      <c r="G33" s="386"/>
      <c r="H33" s="386"/>
    </row>
    <row r="34" spans="1:8" ht="45" customHeight="1" x14ac:dyDescent="0.35">
      <c r="A34" s="391"/>
      <c r="B34" s="390"/>
      <c r="C34" s="379" t="s">
        <v>327</v>
      </c>
      <c r="D34" s="379"/>
      <c r="E34" s="377"/>
      <c r="F34" s="386"/>
      <c r="G34" s="386"/>
      <c r="H34" s="386"/>
    </row>
    <row r="35" spans="1:8" ht="45" customHeight="1" x14ac:dyDescent="0.35">
      <c r="A35" s="391"/>
      <c r="B35" s="390"/>
      <c r="C35" s="379" t="s">
        <v>491</v>
      </c>
      <c r="D35" s="379"/>
      <c r="E35" s="377"/>
      <c r="F35" s="386"/>
      <c r="G35" s="386"/>
      <c r="H35" s="386"/>
    </row>
    <row r="36" spans="1:8" ht="45" customHeight="1" x14ac:dyDescent="0.35">
      <c r="A36" s="391"/>
      <c r="B36" s="390"/>
      <c r="C36" s="379" t="s">
        <v>328</v>
      </c>
      <c r="D36" s="379"/>
      <c r="E36" s="377"/>
      <c r="F36" s="386"/>
      <c r="G36" s="386"/>
      <c r="H36" s="386"/>
    </row>
    <row r="37" spans="1:8" ht="12" customHeight="1" x14ac:dyDescent="0.35">
      <c r="A37" s="374"/>
      <c r="B37" s="376"/>
      <c r="C37" s="376"/>
      <c r="D37" s="376"/>
      <c r="E37" s="376"/>
      <c r="F37" s="376"/>
      <c r="G37" s="376"/>
      <c r="H37" s="375"/>
    </row>
    <row r="38" spans="1:8" ht="20.149999999999999" customHeight="1" x14ac:dyDescent="0.35">
      <c r="A38" s="392" t="s">
        <v>335</v>
      </c>
      <c r="B38" s="367"/>
      <c r="C38" s="367"/>
      <c r="D38" s="367"/>
      <c r="E38" s="367"/>
      <c r="F38" s="367"/>
      <c r="G38" s="367"/>
      <c r="H38" s="368"/>
    </row>
    <row r="39" spans="1:8" ht="45" customHeight="1" x14ac:dyDescent="0.35">
      <c r="A39" s="391" t="s">
        <v>322</v>
      </c>
      <c r="B39" s="393" t="s">
        <v>336</v>
      </c>
      <c r="C39" s="394" t="s">
        <v>323</v>
      </c>
      <c r="D39" s="395"/>
      <c r="E39" s="377"/>
      <c r="F39" s="386"/>
      <c r="G39" s="386"/>
      <c r="H39" s="386"/>
    </row>
    <row r="40" spans="1:8" ht="45" customHeight="1" x14ac:dyDescent="0.35">
      <c r="A40" s="391"/>
      <c r="B40" s="393"/>
      <c r="C40" s="379" t="s">
        <v>324</v>
      </c>
      <c r="D40" s="379"/>
      <c r="E40" s="377"/>
      <c r="F40" s="386"/>
      <c r="G40" s="386"/>
      <c r="H40" s="386"/>
    </row>
    <row r="41" spans="1:8" ht="45" customHeight="1" x14ac:dyDescent="0.35">
      <c r="A41" s="391"/>
      <c r="B41" s="393"/>
      <c r="C41" s="394" t="s">
        <v>325</v>
      </c>
      <c r="D41" s="395"/>
      <c r="E41" s="377"/>
      <c r="F41" s="386"/>
      <c r="G41" s="386"/>
      <c r="H41" s="386"/>
    </row>
    <row r="42" spans="1:8" ht="100" customHeight="1" x14ac:dyDescent="0.35">
      <c r="A42" s="391"/>
      <c r="B42" s="393"/>
      <c r="C42" s="394" t="s">
        <v>495</v>
      </c>
      <c r="D42" s="395"/>
      <c r="E42" s="377"/>
      <c r="F42" s="386"/>
      <c r="G42" s="386"/>
      <c r="H42" s="386"/>
    </row>
    <row r="43" spans="1:8" ht="45" customHeight="1" x14ac:dyDescent="0.35">
      <c r="A43" s="391"/>
      <c r="B43" s="393"/>
      <c r="C43" s="396" t="s">
        <v>493</v>
      </c>
      <c r="D43" s="397"/>
      <c r="E43" s="377"/>
      <c r="F43" s="386"/>
      <c r="G43" s="386"/>
      <c r="H43" s="386"/>
    </row>
    <row r="44" spans="1:8" ht="45" customHeight="1" x14ac:dyDescent="0.35">
      <c r="A44" s="391"/>
      <c r="B44" s="393"/>
      <c r="C44" s="394" t="s">
        <v>327</v>
      </c>
      <c r="D44" s="395"/>
      <c r="E44" s="377"/>
      <c r="F44" s="386"/>
      <c r="G44" s="386"/>
      <c r="H44" s="386"/>
    </row>
    <row r="45" spans="1:8" ht="45" customHeight="1" x14ac:dyDescent="0.35">
      <c r="A45" s="391"/>
      <c r="B45" s="393"/>
      <c r="C45" s="394" t="s">
        <v>494</v>
      </c>
      <c r="D45" s="395"/>
      <c r="E45" s="377"/>
      <c r="F45" s="386"/>
      <c r="G45" s="386"/>
      <c r="H45" s="386"/>
    </row>
    <row r="46" spans="1:8" ht="45" customHeight="1" x14ac:dyDescent="0.35">
      <c r="A46" s="391"/>
      <c r="B46" s="393"/>
      <c r="C46" s="394" t="s">
        <v>328</v>
      </c>
      <c r="D46" s="395"/>
      <c r="E46" s="377"/>
      <c r="F46" s="386"/>
      <c r="G46" s="386"/>
      <c r="H46" s="386"/>
    </row>
    <row r="47" spans="1:8" ht="12" customHeight="1" x14ac:dyDescent="0.35">
      <c r="A47" s="374"/>
      <c r="B47" s="376"/>
      <c r="C47" s="376"/>
      <c r="D47" s="376"/>
      <c r="E47" s="376"/>
      <c r="F47" s="376"/>
      <c r="G47" s="376"/>
      <c r="H47" s="375"/>
    </row>
    <row r="48" spans="1:8" ht="20.149999999999999" customHeight="1" x14ac:dyDescent="0.35">
      <c r="A48" s="392" t="s">
        <v>337</v>
      </c>
      <c r="B48" s="367"/>
      <c r="C48" s="367"/>
      <c r="D48" s="367"/>
      <c r="E48" s="367"/>
      <c r="F48" s="367"/>
      <c r="G48" s="367"/>
      <c r="H48" s="368"/>
    </row>
    <row r="49" spans="1:8" ht="45" customHeight="1" x14ac:dyDescent="0.35">
      <c r="A49" s="391" t="s">
        <v>322</v>
      </c>
      <c r="B49" s="390" t="s">
        <v>338</v>
      </c>
      <c r="C49" s="394" t="s">
        <v>323</v>
      </c>
      <c r="D49" s="395"/>
      <c r="E49" s="377"/>
      <c r="F49" s="386"/>
      <c r="G49" s="386"/>
      <c r="H49" s="386"/>
    </row>
    <row r="50" spans="1:8" ht="45" customHeight="1" x14ac:dyDescent="0.35">
      <c r="A50" s="391"/>
      <c r="B50" s="390"/>
      <c r="C50" s="379" t="s">
        <v>324</v>
      </c>
      <c r="D50" s="379"/>
      <c r="E50" s="377"/>
      <c r="F50" s="386"/>
      <c r="G50" s="386"/>
      <c r="H50" s="386"/>
    </row>
    <row r="51" spans="1:8" ht="45" customHeight="1" x14ac:dyDescent="0.35">
      <c r="A51" s="391"/>
      <c r="B51" s="390"/>
      <c r="C51" s="394" t="s">
        <v>325</v>
      </c>
      <c r="D51" s="395"/>
      <c r="E51" s="377"/>
      <c r="F51" s="386"/>
      <c r="G51" s="386"/>
      <c r="H51" s="386"/>
    </row>
    <row r="52" spans="1:8" ht="100" customHeight="1" x14ac:dyDescent="0.35">
      <c r="A52" s="391"/>
      <c r="B52" s="390"/>
      <c r="C52" s="394" t="s">
        <v>495</v>
      </c>
      <c r="D52" s="395"/>
      <c r="E52" s="377"/>
      <c r="F52" s="386"/>
      <c r="G52" s="386"/>
      <c r="H52" s="386"/>
    </row>
    <row r="53" spans="1:8" ht="45" customHeight="1" x14ac:dyDescent="0.35">
      <c r="A53" s="391"/>
      <c r="B53" s="390"/>
      <c r="C53" s="394" t="s">
        <v>497</v>
      </c>
      <c r="D53" s="395"/>
      <c r="E53" s="377"/>
      <c r="F53" s="386"/>
      <c r="G53" s="386"/>
      <c r="H53" s="386"/>
    </row>
    <row r="54" spans="1:8" ht="45" customHeight="1" x14ac:dyDescent="0.35">
      <c r="A54" s="391"/>
      <c r="B54" s="390"/>
      <c r="C54" s="394" t="s">
        <v>498</v>
      </c>
      <c r="D54" s="395"/>
      <c r="E54" s="377"/>
      <c r="F54" s="386"/>
      <c r="G54" s="386"/>
      <c r="H54" s="386"/>
    </row>
    <row r="55" spans="1:8" ht="45" customHeight="1" x14ac:dyDescent="0.35">
      <c r="A55" s="391"/>
      <c r="B55" s="390"/>
      <c r="C55" s="394" t="s">
        <v>499</v>
      </c>
      <c r="D55" s="395"/>
      <c r="E55" s="377"/>
      <c r="F55" s="386"/>
      <c r="G55" s="386"/>
      <c r="H55" s="386"/>
    </row>
    <row r="56" spans="1:8" ht="45" customHeight="1" x14ac:dyDescent="0.35">
      <c r="A56" s="391"/>
      <c r="B56" s="390"/>
      <c r="C56" s="394" t="s">
        <v>328</v>
      </c>
      <c r="D56" s="395"/>
      <c r="E56" s="377"/>
      <c r="F56" s="386"/>
      <c r="G56" s="386"/>
      <c r="H56" s="386"/>
    </row>
    <row r="57" spans="1:8" ht="12" customHeight="1" x14ac:dyDescent="0.35">
      <c r="A57" s="374"/>
      <c r="B57" s="376"/>
      <c r="C57" s="376"/>
      <c r="D57" s="376"/>
      <c r="E57" s="376"/>
      <c r="F57" s="376"/>
      <c r="G57" s="376"/>
      <c r="H57" s="375"/>
    </row>
    <row r="58" spans="1:8" ht="20.149999999999999" customHeight="1" x14ac:dyDescent="0.35">
      <c r="A58" s="392" t="s">
        <v>339</v>
      </c>
      <c r="B58" s="367"/>
      <c r="C58" s="367"/>
      <c r="D58" s="367"/>
      <c r="E58" s="367"/>
      <c r="F58" s="367"/>
      <c r="G58" s="367"/>
      <c r="H58" s="368"/>
    </row>
    <row r="59" spans="1:8" ht="45" customHeight="1" x14ac:dyDescent="0.35">
      <c r="A59" s="398" t="s">
        <v>322</v>
      </c>
      <c r="B59" s="400" t="s">
        <v>340</v>
      </c>
      <c r="C59" s="394" t="s">
        <v>323</v>
      </c>
      <c r="D59" s="395"/>
      <c r="E59" s="377"/>
      <c r="F59" s="386"/>
      <c r="G59" s="386"/>
      <c r="H59" s="386"/>
    </row>
    <row r="60" spans="1:8" ht="45" customHeight="1" x14ac:dyDescent="0.35">
      <c r="A60" s="399"/>
      <c r="B60" s="401"/>
      <c r="C60" s="379" t="s">
        <v>324</v>
      </c>
      <c r="D60" s="379"/>
      <c r="E60" s="377"/>
      <c r="F60" s="386"/>
      <c r="G60" s="386"/>
      <c r="H60" s="386"/>
    </row>
    <row r="61" spans="1:8" ht="45" customHeight="1" x14ac:dyDescent="0.35">
      <c r="A61" s="399"/>
      <c r="B61" s="401"/>
      <c r="C61" s="394" t="s">
        <v>325</v>
      </c>
      <c r="D61" s="395"/>
      <c r="E61" s="377"/>
      <c r="F61" s="386"/>
      <c r="G61" s="386"/>
      <c r="H61" s="386"/>
    </row>
    <row r="62" spans="1:8" ht="100" customHeight="1" x14ac:dyDescent="0.35">
      <c r="A62" s="399"/>
      <c r="B62" s="401"/>
      <c r="C62" s="394" t="s">
        <v>495</v>
      </c>
      <c r="D62" s="395"/>
      <c r="E62" s="377"/>
      <c r="F62" s="386"/>
      <c r="G62" s="386"/>
      <c r="H62" s="386"/>
    </row>
    <row r="63" spans="1:8" ht="45" customHeight="1" x14ac:dyDescent="0.35">
      <c r="A63" s="399"/>
      <c r="B63" s="401"/>
      <c r="C63" s="394" t="s">
        <v>500</v>
      </c>
      <c r="D63" s="395"/>
      <c r="E63" s="377"/>
      <c r="F63" s="386"/>
      <c r="G63" s="386"/>
      <c r="H63" s="386"/>
    </row>
    <row r="64" spans="1:8" ht="45" customHeight="1" x14ac:dyDescent="0.35">
      <c r="A64" s="399"/>
      <c r="B64" s="401"/>
      <c r="C64" s="394" t="s">
        <v>327</v>
      </c>
      <c r="D64" s="395"/>
      <c r="E64" s="377"/>
      <c r="F64" s="386"/>
      <c r="G64" s="386"/>
      <c r="H64" s="386"/>
    </row>
    <row r="65" spans="1:8" ht="45" customHeight="1" x14ac:dyDescent="0.35">
      <c r="A65" s="399"/>
      <c r="B65" s="401"/>
      <c r="C65" s="394" t="s">
        <v>499</v>
      </c>
      <c r="D65" s="395"/>
      <c r="E65" s="377"/>
      <c r="F65" s="386"/>
      <c r="G65" s="386"/>
      <c r="H65" s="386"/>
    </row>
    <row r="66" spans="1:8" ht="45" customHeight="1" x14ac:dyDescent="0.35">
      <c r="A66" s="399"/>
      <c r="B66" s="401"/>
      <c r="C66" s="394" t="s">
        <v>328</v>
      </c>
      <c r="D66" s="395"/>
      <c r="E66" s="377"/>
      <c r="F66" s="386"/>
      <c r="G66" s="386"/>
      <c r="H66" s="386"/>
    </row>
    <row r="67" spans="1:8" ht="12" customHeight="1" x14ac:dyDescent="0.35">
      <c r="A67" s="374"/>
      <c r="B67" s="376"/>
      <c r="C67" s="376"/>
      <c r="D67" s="376"/>
      <c r="E67" s="376"/>
      <c r="F67" s="376"/>
      <c r="G67" s="376"/>
      <c r="H67" s="375"/>
    </row>
    <row r="68" spans="1:8" ht="20.149999999999999" customHeight="1" x14ac:dyDescent="0.35">
      <c r="A68" s="392" t="s">
        <v>341</v>
      </c>
      <c r="B68" s="367"/>
      <c r="C68" s="367"/>
      <c r="D68" s="367"/>
      <c r="E68" s="367"/>
      <c r="F68" s="367"/>
      <c r="G68" s="367"/>
      <c r="H68" s="368"/>
    </row>
    <row r="69" spans="1:8" ht="45" customHeight="1" x14ac:dyDescent="0.35">
      <c r="A69" s="398" t="s">
        <v>322</v>
      </c>
      <c r="B69" s="400" t="s">
        <v>342</v>
      </c>
      <c r="C69" s="394" t="s">
        <v>323</v>
      </c>
      <c r="D69" s="395"/>
      <c r="E69" s="377"/>
      <c r="F69" s="386"/>
      <c r="G69" s="386"/>
      <c r="H69" s="386"/>
    </row>
    <row r="70" spans="1:8" ht="45" customHeight="1" x14ac:dyDescent="0.35">
      <c r="A70" s="399"/>
      <c r="B70" s="401"/>
      <c r="C70" s="379" t="s">
        <v>324</v>
      </c>
      <c r="D70" s="379"/>
      <c r="E70" s="377"/>
      <c r="F70" s="386"/>
      <c r="G70" s="386"/>
      <c r="H70" s="386"/>
    </row>
    <row r="71" spans="1:8" ht="45" customHeight="1" x14ac:dyDescent="0.35">
      <c r="A71" s="399"/>
      <c r="B71" s="401"/>
      <c r="C71" s="394" t="s">
        <v>325</v>
      </c>
      <c r="D71" s="395"/>
      <c r="E71" s="377"/>
      <c r="F71" s="386"/>
      <c r="G71" s="386"/>
      <c r="H71" s="386"/>
    </row>
    <row r="72" spans="1:8" ht="87.75" customHeight="1" x14ac:dyDescent="0.35">
      <c r="A72" s="399"/>
      <c r="B72" s="401"/>
      <c r="C72" s="394" t="s">
        <v>502</v>
      </c>
      <c r="D72" s="395"/>
      <c r="E72" s="377"/>
      <c r="F72" s="386"/>
      <c r="G72" s="386"/>
      <c r="H72" s="386"/>
    </row>
    <row r="73" spans="1:8" ht="57" customHeight="1" x14ac:dyDescent="0.35">
      <c r="A73" s="399"/>
      <c r="B73" s="401"/>
      <c r="C73" s="394" t="s">
        <v>501</v>
      </c>
      <c r="D73" s="395"/>
      <c r="E73" s="377"/>
      <c r="F73" s="386"/>
      <c r="G73" s="386"/>
      <c r="H73" s="386"/>
    </row>
    <row r="74" spans="1:8" ht="45" customHeight="1" x14ac:dyDescent="0.35">
      <c r="A74" s="399"/>
      <c r="B74" s="401"/>
      <c r="C74" s="394" t="s">
        <v>327</v>
      </c>
      <c r="D74" s="395"/>
      <c r="E74" s="377"/>
      <c r="F74" s="386"/>
      <c r="G74" s="386"/>
      <c r="H74" s="386"/>
    </row>
    <row r="75" spans="1:8" ht="45" customHeight="1" x14ac:dyDescent="0.35">
      <c r="A75" s="399"/>
      <c r="B75" s="401"/>
      <c r="C75" s="394" t="s">
        <v>491</v>
      </c>
      <c r="D75" s="395"/>
      <c r="E75" s="377"/>
      <c r="F75" s="386"/>
      <c r="G75" s="386"/>
      <c r="H75" s="386"/>
    </row>
    <row r="76" spans="1:8" ht="45" customHeight="1" x14ac:dyDescent="0.35">
      <c r="A76" s="399"/>
      <c r="B76" s="401"/>
      <c r="C76" s="394" t="s">
        <v>328</v>
      </c>
      <c r="D76" s="395"/>
      <c r="E76" s="377"/>
      <c r="F76" s="386"/>
      <c r="G76" s="386"/>
      <c r="H76" s="386"/>
    </row>
    <row r="77" spans="1:8" x14ac:dyDescent="0.35">
      <c r="A77" s="374"/>
      <c r="B77" s="376"/>
      <c r="C77" s="376"/>
      <c r="D77" s="376"/>
      <c r="E77" s="376"/>
      <c r="F77" s="376"/>
      <c r="G77" s="376"/>
      <c r="H77" s="375"/>
    </row>
    <row r="78" spans="1:8" ht="15" customHeight="1" x14ac:dyDescent="0.35">
      <c r="A78" s="392" t="s">
        <v>343</v>
      </c>
      <c r="B78" s="367"/>
      <c r="C78" s="367"/>
      <c r="D78" s="367"/>
      <c r="E78" s="367"/>
      <c r="F78" s="367"/>
      <c r="G78" s="367"/>
      <c r="H78" s="368"/>
    </row>
    <row r="79" spans="1:8" ht="45" customHeight="1" x14ac:dyDescent="0.35">
      <c r="A79" s="398" t="s">
        <v>322</v>
      </c>
      <c r="B79" s="401" t="s">
        <v>344</v>
      </c>
      <c r="C79" s="394" t="s">
        <v>323</v>
      </c>
      <c r="D79" s="395"/>
      <c r="E79" s="377"/>
      <c r="F79" s="386"/>
      <c r="G79" s="386"/>
      <c r="H79" s="386"/>
    </row>
    <row r="80" spans="1:8" ht="45" customHeight="1" x14ac:dyDescent="0.35">
      <c r="A80" s="399"/>
      <c r="B80" s="401"/>
      <c r="C80" s="379" t="s">
        <v>324</v>
      </c>
      <c r="D80" s="379"/>
      <c r="E80" s="377"/>
      <c r="F80" s="386"/>
      <c r="G80" s="386"/>
      <c r="H80" s="386"/>
    </row>
    <row r="81" spans="1:8" ht="45" customHeight="1" x14ac:dyDescent="0.35">
      <c r="A81" s="399"/>
      <c r="B81" s="401"/>
      <c r="C81" s="394" t="s">
        <v>325</v>
      </c>
      <c r="D81" s="395"/>
      <c r="E81" s="377"/>
      <c r="F81" s="386"/>
      <c r="G81" s="386"/>
      <c r="H81" s="386"/>
    </row>
    <row r="82" spans="1:8" ht="100" customHeight="1" x14ac:dyDescent="0.35">
      <c r="A82" s="399"/>
      <c r="B82" s="401"/>
      <c r="C82" s="394" t="s">
        <v>502</v>
      </c>
      <c r="D82" s="395"/>
      <c r="E82" s="377"/>
      <c r="F82" s="386"/>
      <c r="G82" s="386"/>
      <c r="H82" s="386"/>
    </row>
    <row r="83" spans="1:8" ht="45" customHeight="1" x14ac:dyDescent="0.35">
      <c r="A83" s="399"/>
      <c r="B83" s="401"/>
      <c r="C83" s="394" t="s">
        <v>503</v>
      </c>
      <c r="D83" s="395"/>
      <c r="E83" s="377"/>
      <c r="F83" s="386"/>
      <c r="G83" s="386"/>
      <c r="H83" s="386"/>
    </row>
    <row r="84" spans="1:8" ht="45" customHeight="1" x14ac:dyDescent="0.35">
      <c r="A84" s="399"/>
      <c r="B84" s="401"/>
      <c r="C84" s="394" t="s">
        <v>327</v>
      </c>
      <c r="D84" s="395"/>
      <c r="E84" s="377"/>
      <c r="F84" s="386"/>
      <c r="G84" s="386"/>
      <c r="H84" s="386"/>
    </row>
    <row r="85" spans="1:8" ht="45" customHeight="1" x14ac:dyDescent="0.35">
      <c r="A85" s="399"/>
      <c r="B85" s="401"/>
      <c r="C85" s="394" t="s">
        <v>499</v>
      </c>
      <c r="D85" s="395"/>
      <c r="E85" s="377"/>
      <c r="F85" s="386"/>
      <c r="G85" s="386"/>
      <c r="H85" s="386"/>
    </row>
    <row r="86" spans="1:8" ht="45" customHeight="1" x14ac:dyDescent="0.35">
      <c r="A86" s="399"/>
      <c r="B86" s="401"/>
      <c r="C86" s="394" t="s">
        <v>328</v>
      </c>
      <c r="D86" s="395"/>
      <c r="E86" s="377"/>
      <c r="F86" s="386"/>
      <c r="G86" s="386"/>
      <c r="H86" s="386"/>
    </row>
    <row r="87" spans="1:8" x14ac:dyDescent="0.35">
      <c r="A87" s="315"/>
      <c r="B87" s="316"/>
      <c r="C87" s="316"/>
      <c r="D87" s="316"/>
      <c r="E87" s="316"/>
      <c r="F87" s="316"/>
      <c r="G87" s="316"/>
      <c r="H87" s="317"/>
    </row>
  </sheetData>
  <sheetProtection selectLockedCells="1"/>
  <dataConsolidate link="1"/>
  <mergeCells count="170">
    <mergeCell ref="A87:H87"/>
    <mergeCell ref="C83:D83"/>
    <mergeCell ref="E83:H83"/>
    <mergeCell ref="C84:D84"/>
    <mergeCell ref="E84:H84"/>
    <mergeCell ref="C85:D85"/>
    <mergeCell ref="E85:H85"/>
    <mergeCell ref="A79:A86"/>
    <mergeCell ref="B79:B86"/>
    <mergeCell ref="C79:D79"/>
    <mergeCell ref="E79:H79"/>
    <mergeCell ref="C80:D80"/>
    <mergeCell ref="E80:H80"/>
    <mergeCell ref="C81:D81"/>
    <mergeCell ref="E81:H81"/>
    <mergeCell ref="C82:D82"/>
    <mergeCell ref="E82:H82"/>
    <mergeCell ref="A77:H77"/>
    <mergeCell ref="A78:H78"/>
    <mergeCell ref="C72:D72"/>
    <mergeCell ref="E72:H72"/>
    <mergeCell ref="C73:D73"/>
    <mergeCell ref="E73:H73"/>
    <mergeCell ref="C74:D74"/>
    <mergeCell ref="E74:H74"/>
    <mergeCell ref="C86:D86"/>
    <mergeCell ref="E86:H86"/>
    <mergeCell ref="A67:H67"/>
    <mergeCell ref="A68:H68"/>
    <mergeCell ref="A69:A76"/>
    <mergeCell ref="B69:B76"/>
    <mergeCell ref="C69:D69"/>
    <mergeCell ref="E69:H69"/>
    <mergeCell ref="C70:D70"/>
    <mergeCell ref="E70:H70"/>
    <mergeCell ref="C71:D71"/>
    <mergeCell ref="E71:H71"/>
    <mergeCell ref="C75:D75"/>
    <mergeCell ref="E75:H75"/>
    <mergeCell ref="C76:D76"/>
    <mergeCell ref="E76:H76"/>
    <mergeCell ref="A57:H57"/>
    <mergeCell ref="A58:H58"/>
    <mergeCell ref="A59:A66"/>
    <mergeCell ref="B59:B66"/>
    <mergeCell ref="C59:D59"/>
    <mergeCell ref="E59:H59"/>
    <mergeCell ref="C60:D60"/>
    <mergeCell ref="E60:H60"/>
    <mergeCell ref="C64:D64"/>
    <mergeCell ref="E64:H64"/>
    <mergeCell ref="C65:D65"/>
    <mergeCell ref="E65:H65"/>
    <mergeCell ref="C66:D66"/>
    <mergeCell ref="E66:H66"/>
    <mergeCell ref="C61:D61"/>
    <mergeCell ref="E61:H61"/>
    <mergeCell ref="C62:D62"/>
    <mergeCell ref="E62:H62"/>
    <mergeCell ref="C63:D63"/>
    <mergeCell ref="E63:H63"/>
    <mergeCell ref="C54:D54"/>
    <mergeCell ref="E54:H54"/>
    <mergeCell ref="C55:D55"/>
    <mergeCell ref="E55:H55"/>
    <mergeCell ref="A49:A56"/>
    <mergeCell ref="B49:B56"/>
    <mergeCell ref="C49:D49"/>
    <mergeCell ref="E49:H49"/>
    <mergeCell ref="C50:D50"/>
    <mergeCell ref="E50:H50"/>
    <mergeCell ref="C51:D51"/>
    <mergeCell ref="E51:H51"/>
    <mergeCell ref="C52:D52"/>
    <mergeCell ref="E52:H52"/>
    <mergeCell ref="C56:D56"/>
    <mergeCell ref="E56:H56"/>
    <mergeCell ref="A47:H47"/>
    <mergeCell ref="A48:H48"/>
    <mergeCell ref="C42:D42"/>
    <mergeCell ref="E42:H42"/>
    <mergeCell ref="C43:D43"/>
    <mergeCell ref="E43:H43"/>
    <mergeCell ref="C44:D44"/>
    <mergeCell ref="E44:H44"/>
    <mergeCell ref="C53:D53"/>
    <mergeCell ref="E53:H53"/>
    <mergeCell ref="A37:H37"/>
    <mergeCell ref="A38:H38"/>
    <mergeCell ref="A39:A46"/>
    <mergeCell ref="B39:B46"/>
    <mergeCell ref="C39:D39"/>
    <mergeCell ref="E39:H39"/>
    <mergeCell ref="C40:D40"/>
    <mergeCell ref="E40:H40"/>
    <mergeCell ref="C41:D41"/>
    <mergeCell ref="E41:H41"/>
    <mergeCell ref="C45:D45"/>
    <mergeCell ref="E45:H45"/>
    <mergeCell ref="C46:D46"/>
    <mergeCell ref="E46:H46"/>
    <mergeCell ref="A27:H27"/>
    <mergeCell ref="A28:H28"/>
    <mergeCell ref="A29:A36"/>
    <mergeCell ref="B29:B36"/>
    <mergeCell ref="C29:D29"/>
    <mergeCell ref="E29:H29"/>
    <mergeCell ref="C30:D30"/>
    <mergeCell ref="E30:H30"/>
    <mergeCell ref="C34:D34"/>
    <mergeCell ref="E34:H34"/>
    <mergeCell ref="C35:D35"/>
    <mergeCell ref="E35:H35"/>
    <mergeCell ref="C36:D36"/>
    <mergeCell ref="E36:H36"/>
    <mergeCell ref="C31:D31"/>
    <mergeCell ref="E31:H31"/>
    <mergeCell ref="C32:D32"/>
    <mergeCell ref="E32:H32"/>
    <mergeCell ref="C33:D33"/>
    <mergeCell ref="E33:H33"/>
    <mergeCell ref="C23:D23"/>
    <mergeCell ref="E23:H23"/>
    <mergeCell ref="C24:D24"/>
    <mergeCell ref="E24:H24"/>
    <mergeCell ref="C25:D25"/>
    <mergeCell ref="E25:H25"/>
    <mergeCell ref="A19:A26"/>
    <mergeCell ref="B19:B26"/>
    <mergeCell ref="C19:D19"/>
    <mergeCell ref="E19:H19"/>
    <mergeCell ref="C20:D20"/>
    <mergeCell ref="E20:H20"/>
    <mergeCell ref="C21:D21"/>
    <mergeCell ref="E21:H21"/>
    <mergeCell ref="C22:D22"/>
    <mergeCell ref="E22:H22"/>
    <mergeCell ref="C26:D26"/>
    <mergeCell ref="E26:H26"/>
    <mergeCell ref="A17:H17"/>
    <mergeCell ref="A18:H18"/>
    <mergeCell ref="E11:H11"/>
    <mergeCell ref="C12:D12"/>
    <mergeCell ref="E12:H12"/>
    <mergeCell ref="C13:D13"/>
    <mergeCell ref="E13:H13"/>
    <mergeCell ref="C14:D14"/>
    <mergeCell ref="E14:H14"/>
    <mergeCell ref="A9:A16"/>
    <mergeCell ref="B9:B16"/>
    <mergeCell ref="C9:D9"/>
    <mergeCell ref="E9:H9"/>
    <mergeCell ref="C10:D10"/>
    <mergeCell ref="E10:H10"/>
    <mergeCell ref="C11:D11"/>
    <mergeCell ref="C15:D15"/>
    <mergeCell ref="E15:H15"/>
    <mergeCell ref="C16:D16"/>
    <mergeCell ref="E16:H16"/>
    <mergeCell ref="A1:D2"/>
    <mergeCell ref="E1:H1"/>
    <mergeCell ref="E2:H2"/>
    <mergeCell ref="A3:H3"/>
    <mergeCell ref="E4:H4"/>
    <mergeCell ref="A7:H7"/>
    <mergeCell ref="A8:H8"/>
    <mergeCell ref="E6:F6"/>
    <mergeCell ref="G6:H6"/>
    <mergeCell ref="A5:F5"/>
    <mergeCell ref="G5:H5"/>
  </mergeCells>
  <conditionalFormatting sqref="E2">
    <cfRule type="dataBar" priority="1">
      <dataBar>
        <cfvo type="num" val="0"/>
        <cfvo type="num" val="1"/>
        <color rgb="FF00B050"/>
      </dataBar>
      <extLst>
        <ext xmlns:x14="http://schemas.microsoft.com/office/spreadsheetml/2009/9/main" uri="{B025F937-C7B1-47D3-B67F-A62EFF666E3E}">
          <x14:id>{BE930F99-30A6-4273-BB87-CB607620B062}</x14:id>
        </ext>
      </extLst>
    </cfRule>
  </conditionalFormatting>
  <dataValidations count="3">
    <dataValidation operator="greaterThan" allowBlank="1" showInputMessage="1" showErrorMessage="1" errorTitle="Invalid Entry" error="You must enter a whole number greater than zero" sqref="E11:H11 E21:H21 E31:H31 E41:H41 E51:H51 E61:H61 E71:H71 E81:H81" xr:uid="{7B50AAF6-223F-4340-96F3-D3AB1353847B}"/>
    <dataValidation operator="greaterThan" allowBlank="1" showInputMessage="1" showErrorMessage="1" error="Please enter a date (dd/mm/yy) within the past 5 years " sqref="E13:H14 E23:H24 E33:H34 E43:H44 E53:H54 E63:H64 E73:H74 E83:H84" xr:uid="{00974E68-E5C2-42FB-975D-481132A9D948}"/>
    <dataValidation type="whole" allowBlank="1" showInputMessage="1" showErrorMessage="1" error="Must Enter a Numeric Value (Whole Number)" sqref="E15:H15" xr:uid="{B933D575-D954-46D3-A9D5-0440DE9DA0B1}">
      <formula1>1</formula1>
      <formula2>10000000000000</formula2>
    </dataValidation>
  </dataValidations>
  <pageMargins left="0.23622047244094491" right="0.23622047244094491" top="0.74803149606299213" bottom="0.74803149606299213" header="0.31496062992125984" footer="0.31496062992125984"/>
  <pageSetup paperSize="9" scale="14" fitToHeight="2" orientation="portrait" r:id="rId1"/>
  <extLst>
    <ext xmlns:x14="http://schemas.microsoft.com/office/spreadsheetml/2009/9/main" uri="{78C0D931-6437-407d-A8EE-F0AAD7539E65}">
      <x14:conditionalFormattings>
        <x14:conditionalFormatting xmlns:xm="http://schemas.microsoft.com/office/excel/2006/main">
          <x14:cfRule type="dataBar" id="{BE930F99-30A6-4273-BB87-CB607620B062}">
            <x14:dataBar minLength="0" maxLength="100" gradient="0">
              <x14:cfvo type="num">
                <xm:f>0</xm:f>
              </x14:cfvo>
              <x14:cfvo type="num">
                <xm:f>1</xm:f>
              </x14:cfvo>
              <x14:negativeFillColor rgb="FFFF0000"/>
              <x14:axisColor rgb="FF000000"/>
            </x14:dataBar>
          </x14:cfRule>
          <xm:sqref>E2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79CB68AB-31A5-4571-B490-437FE88FA9AD}">
          <x14:formula1>
            <xm:f>Dropdowns!$A$2:$A$3</xm:f>
          </x14:formula1>
          <xm:sqref>E6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E9C83-E0D1-4763-80EB-AE0205C61623}">
  <sheetPr>
    <tabColor rgb="FF00B050"/>
    <pageSetUpPr fitToPage="1"/>
  </sheetPr>
  <dimension ref="A1:AG21"/>
  <sheetViews>
    <sheetView view="pageBreakPreview" zoomScale="70" zoomScaleNormal="70" zoomScaleSheetLayoutView="70" workbookViewId="0">
      <pane ySplit="2" topLeftCell="A3" activePane="bottomLeft" state="frozen"/>
      <selection activeCell="I12" sqref="I12"/>
      <selection pane="bottomLeft" activeCell="AI6" sqref="AI6"/>
    </sheetView>
  </sheetViews>
  <sheetFormatPr defaultColWidth="9.1796875" defaultRowHeight="14.5" x14ac:dyDescent="0.35"/>
  <cols>
    <col min="1" max="1" width="6.81640625" style="110" customWidth="1"/>
    <col min="2" max="2" width="5.1796875" style="110" customWidth="1"/>
    <col min="3" max="3" width="64.1796875" style="111" customWidth="1"/>
    <col min="4" max="4" width="42.1796875" style="112" customWidth="1"/>
    <col min="5" max="5" width="15.453125" style="112" customWidth="1"/>
    <col min="6" max="11" width="29.1796875" style="112" customWidth="1"/>
    <col min="12" max="12" width="5.1796875" style="105" customWidth="1"/>
    <col min="13" max="13" width="9.453125" style="105" hidden="1" customWidth="1"/>
    <col min="14" max="14" width="22.453125" style="105" hidden="1" customWidth="1"/>
    <col min="15" max="15" width="18.81640625" style="105" hidden="1" customWidth="1"/>
    <col min="16" max="18" width="9.453125" style="105" hidden="1" customWidth="1"/>
    <col min="19" max="19" width="14.81640625" style="105" hidden="1" customWidth="1"/>
    <col min="20" max="20" width="11.81640625" style="105" hidden="1" customWidth="1"/>
    <col min="21" max="21" width="13.54296875" style="105" hidden="1" customWidth="1"/>
    <col min="22" max="22" width="13.453125" style="105" hidden="1" customWidth="1"/>
    <col min="23" max="24" width="12.81640625" style="105" hidden="1" customWidth="1"/>
    <col min="25" max="25" width="9.453125" style="105" hidden="1" customWidth="1"/>
    <col min="26" max="26" width="34.1796875" style="105" hidden="1" customWidth="1"/>
    <col min="27" max="28" width="11.54296875" style="105" hidden="1" customWidth="1"/>
    <col min="29" max="29" width="18" style="105" hidden="1" customWidth="1"/>
    <col min="30" max="30" width="12.54296875" style="105" hidden="1" customWidth="1"/>
    <col min="31" max="31" width="19.54296875" style="105" hidden="1" customWidth="1"/>
    <col min="32" max="32" width="20.1796875" style="105" hidden="1" customWidth="1"/>
    <col min="33" max="33" width="9.1796875" style="105" hidden="1" customWidth="1"/>
    <col min="34" max="16384" width="9.1796875" style="105"/>
  </cols>
  <sheetData>
    <row r="1" spans="1:32" ht="23" x14ac:dyDescent="0.35">
      <c r="A1" s="236" t="s">
        <v>462</v>
      </c>
      <c r="B1" s="236"/>
      <c r="C1" s="236"/>
      <c r="D1" s="236"/>
      <c r="E1" s="236"/>
      <c r="F1" s="262" t="s">
        <v>88</v>
      </c>
      <c r="G1" s="262"/>
      <c r="H1" s="262"/>
      <c r="I1" s="262"/>
      <c r="J1" s="262"/>
      <c r="K1" s="262"/>
      <c r="Z1" s="106" t="s">
        <v>321</v>
      </c>
      <c r="AA1" s="106" t="s">
        <v>541</v>
      </c>
      <c r="AB1" s="106" t="s">
        <v>451</v>
      </c>
      <c r="AC1" s="106" t="s">
        <v>345</v>
      </c>
      <c r="AD1" s="107" t="s">
        <v>81</v>
      </c>
      <c r="AE1" s="107" t="s">
        <v>79</v>
      </c>
      <c r="AF1" s="106" t="s">
        <v>346</v>
      </c>
    </row>
    <row r="2" spans="1:32" ht="23.5" x14ac:dyDescent="0.35">
      <c r="A2" s="236"/>
      <c r="B2" s="236"/>
      <c r="C2" s="236"/>
      <c r="D2" s="236"/>
      <c r="E2" s="236"/>
      <c r="F2" s="263">
        <f>IFERROR(AF2,0)</f>
        <v>0</v>
      </c>
      <c r="G2" s="263"/>
      <c r="H2" s="263"/>
      <c r="I2" s="263"/>
      <c r="J2" s="263"/>
      <c r="K2" s="263"/>
      <c r="Z2" s="108">
        <v>2</v>
      </c>
      <c r="AA2" s="108">
        <f>IF('4. Requirement Application'!D9="Yes",2,0)</f>
        <v>0</v>
      </c>
      <c r="AB2" s="108">
        <f>IF(F16="Yes",8,0)</f>
        <v>0</v>
      </c>
      <c r="AC2" s="108">
        <f>IF(F7="Yes",9,0)</f>
        <v>0</v>
      </c>
      <c r="AD2" s="108">
        <f>SUM(Z2:AC2)</f>
        <v>2</v>
      </c>
      <c r="AE2" s="109">
        <f>COUNTA(F6,F7,G9:K12,H13,F15,F16,F18:K21)</f>
        <v>0</v>
      </c>
      <c r="AF2" s="108">
        <f>AE2/AD2</f>
        <v>0</v>
      </c>
    </row>
    <row r="3" spans="1:32" ht="94.5" customHeight="1" x14ac:dyDescent="0.35">
      <c r="A3" s="427" t="s">
        <v>463</v>
      </c>
      <c r="B3" s="427"/>
      <c r="C3" s="427"/>
      <c r="D3" s="427"/>
      <c r="E3" s="427"/>
      <c r="F3" s="427"/>
      <c r="G3" s="427"/>
      <c r="H3" s="427"/>
      <c r="I3" s="427"/>
      <c r="J3" s="427"/>
      <c r="K3" s="427"/>
    </row>
    <row r="4" spans="1:32" ht="25.5" customHeight="1" x14ac:dyDescent="0.35">
      <c r="A4" s="361" t="s">
        <v>143</v>
      </c>
      <c r="B4" s="363"/>
      <c r="C4" s="121" t="s">
        <v>71</v>
      </c>
      <c r="D4" s="121" t="s">
        <v>72</v>
      </c>
      <c r="E4" s="121" t="s">
        <v>82</v>
      </c>
      <c r="F4" s="428" t="s">
        <v>73</v>
      </c>
      <c r="G4" s="428"/>
      <c r="H4" s="428"/>
      <c r="I4" s="428"/>
      <c r="J4" s="428"/>
      <c r="K4" s="428"/>
    </row>
    <row r="5" spans="1:32" ht="81.650000000000006" customHeight="1" x14ac:dyDescent="0.35">
      <c r="A5" s="374" t="s">
        <v>475</v>
      </c>
      <c r="B5" s="376"/>
      <c r="C5" s="376"/>
      <c r="D5" s="376"/>
      <c r="E5" s="376"/>
      <c r="F5" s="376"/>
      <c r="G5" s="376"/>
      <c r="H5" s="375"/>
      <c r="I5" s="374" t="s">
        <v>521</v>
      </c>
      <c r="J5" s="376"/>
      <c r="K5" s="375"/>
    </row>
    <row r="6" spans="1:32" ht="205" customHeight="1" x14ac:dyDescent="0.35">
      <c r="A6" s="411" t="s">
        <v>443</v>
      </c>
      <c r="B6" s="154" t="s">
        <v>347</v>
      </c>
      <c r="C6" s="212" t="s">
        <v>466</v>
      </c>
      <c r="D6" s="224" t="s">
        <v>524</v>
      </c>
      <c r="E6" s="439" t="s">
        <v>348</v>
      </c>
      <c r="F6" s="435"/>
      <c r="G6" s="436"/>
      <c r="H6" s="436"/>
      <c r="I6" s="437"/>
      <c r="J6" s="438"/>
      <c r="K6" s="438"/>
    </row>
    <row r="7" spans="1:32" ht="147.65" customHeight="1" x14ac:dyDescent="0.35">
      <c r="A7" s="412"/>
      <c r="B7" s="251" t="s">
        <v>349</v>
      </c>
      <c r="C7" s="212" t="s">
        <v>468</v>
      </c>
      <c r="D7" s="224" t="s">
        <v>524</v>
      </c>
      <c r="E7" s="440"/>
      <c r="F7" s="435"/>
      <c r="G7" s="436"/>
      <c r="H7" s="436"/>
      <c r="I7" s="437"/>
      <c r="J7" s="438"/>
      <c r="K7" s="438"/>
    </row>
    <row r="8" spans="1:32" ht="33" customHeight="1" x14ac:dyDescent="0.35">
      <c r="A8" s="412"/>
      <c r="B8" s="252"/>
      <c r="C8" s="402" t="s">
        <v>469</v>
      </c>
      <c r="D8" s="405" t="s">
        <v>74</v>
      </c>
      <c r="E8" s="440"/>
      <c r="F8" s="155" t="s">
        <v>350</v>
      </c>
      <c r="G8" s="156" t="s">
        <v>351</v>
      </c>
      <c r="H8" s="408" t="s">
        <v>352</v>
      </c>
      <c r="I8" s="409"/>
      <c r="J8" s="409"/>
      <c r="K8" s="410"/>
    </row>
    <row r="9" spans="1:32" ht="35.25" customHeight="1" x14ac:dyDescent="0.35">
      <c r="A9" s="412"/>
      <c r="B9" s="252"/>
      <c r="C9" s="403"/>
      <c r="D9" s="406"/>
      <c r="E9" s="440"/>
      <c r="F9" s="157" t="s">
        <v>353</v>
      </c>
      <c r="G9" s="124"/>
      <c r="H9" s="431"/>
      <c r="I9" s="432"/>
      <c r="J9" s="432"/>
      <c r="K9" s="432"/>
    </row>
    <row r="10" spans="1:32" ht="35.25" customHeight="1" x14ac:dyDescent="0.35">
      <c r="A10" s="412"/>
      <c r="B10" s="252"/>
      <c r="C10" s="403"/>
      <c r="D10" s="406"/>
      <c r="E10" s="440"/>
      <c r="F10" s="157" t="s">
        <v>354</v>
      </c>
      <c r="G10" s="124"/>
      <c r="H10" s="431"/>
      <c r="I10" s="432"/>
      <c r="J10" s="432"/>
      <c r="K10" s="432"/>
    </row>
    <row r="11" spans="1:32" ht="32.25" customHeight="1" x14ac:dyDescent="0.35">
      <c r="A11" s="412"/>
      <c r="B11" s="252"/>
      <c r="C11" s="403"/>
      <c r="D11" s="406"/>
      <c r="E11" s="440"/>
      <c r="F11" s="157" t="s">
        <v>355</v>
      </c>
      <c r="G11" s="124"/>
      <c r="H11" s="431"/>
      <c r="I11" s="432"/>
      <c r="J11" s="432"/>
      <c r="K11" s="432"/>
    </row>
    <row r="12" spans="1:32" ht="36" customHeight="1" x14ac:dyDescent="0.35">
      <c r="A12" s="412"/>
      <c r="B12" s="252"/>
      <c r="C12" s="403"/>
      <c r="D12" s="406"/>
      <c r="E12" s="440"/>
      <c r="F12" s="157" t="s">
        <v>356</v>
      </c>
      <c r="G12" s="124"/>
      <c r="H12" s="431"/>
      <c r="I12" s="432"/>
      <c r="J12" s="432"/>
      <c r="K12" s="432"/>
    </row>
    <row r="13" spans="1:32" ht="82.5" customHeight="1" x14ac:dyDescent="0.35">
      <c r="A13" s="412"/>
      <c r="B13" s="254"/>
      <c r="C13" s="404"/>
      <c r="D13" s="407"/>
      <c r="E13" s="441"/>
      <c r="F13" s="433" t="s">
        <v>357</v>
      </c>
      <c r="G13" s="434"/>
      <c r="H13" s="431"/>
      <c r="I13" s="432"/>
      <c r="J13" s="432"/>
      <c r="K13" s="432"/>
    </row>
    <row r="14" spans="1:32" ht="10" customHeight="1" x14ac:dyDescent="0.35">
      <c r="A14" s="412"/>
      <c r="B14" s="429"/>
      <c r="C14" s="429"/>
      <c r="D14" s="429"/>
      <c r="E14" s="429"/>
      <c r="F14" s="429"/>
      <c r="G14" s="429"/>
      <c r="H14" s="429"/>
      <c r="I14" s="429"/>
      <c r="J14" s="429"/>
      <c r="K14" s="430"/>
    </row>
    <row r="15" spans="1:32" ht="201" customHeight="1" x14ac:dyDescent="0.35">
      <c r="A15" s="412"/>
      <c r="B15" s="416" t="s">
        <v>444</v>
      </c>
      <c r="C15" s="213" t="s">
        <v>470</v>
      </c>
      <c r="D15" s="225" t="s">
        <v>80</v>
      </c>
      <c r="E15" s="419" t="s">
        <v>358</v>
      </c>
      <c r="F15" s="422"/>
      <c r="G15" s="422"/>
      <c r="H15" s="422"/>
      <c r="I15" s="422"/>
      <c r="J15" s="422"/>
      <c r="K15" s="422"/>
    </row>
    <row r="16" spans="1:32" ht="99.65" customHeight="1" x14ac:dyDescent="0.35">
      <c r="A16" s="412"/>
      <c r="B16" s="417"/>
      <c r="C16" s="214" t="s">
        <v>361</v>
      </c>
      <c r="D16" s="225" t="s">
        <v>80</v>
      </c>
      <c r="E16" s="420"/>
      <c r="F16" s="422"/>
      <c r="G16" s="422"/>
      <c r="H16" s="422"/>
      <c r="I16" s="422"/>
      <c r="J16" s="422"/>
      <c r="K16" s="422"/>
    </row>
    <row r="17" spans="1:11" ht="36" customHeight="1" x14ac:dyDescent="0.35">
      <c r="A17" s="412"/>
      <c r="B17" s="417"/>
      <c r="C17" s="423" t="s">
        <v>362</v>
      </c>
      <c r="D17" s="423" t="s">
        <v>74</v>
      </c>
      <c r="E17" s="420"/>
      <c r="F17" s="159" t="s">
        <v>351</v>
      </c>
      <c r="G17" s="426" t="s">
        <v>360</v>
      </c>
      <c r="H17" s="426"/>
      <c r="I17" s="426"/>
      <c r="J17" s="426"/>
      <c r="K17" s="426"/>
    </row>
    <row r="18" spans="1:11" ht="36" customHeight="1" x14ac:dyDescent="0.35">
      <c r="A18" s="412"/>
      <c r="B18" s="417"/>
      <c r="C18" s="424"/>
      <c r="D18" s="424"/>
      <c r="E18" s="420"/>
      <c r="F18" s="160"/>
      <c r="G18" s="413"/>
      <c r="H18" s="414"/>
      <c r="I18" s="414"/>
      <c r="J18" s="414"/>
      <c r="K18" s="415"/>
    </row>
    <row r="19" spans="1:11" ht="36" customHeight="1" x14ac:dyDescent="0.35">
      <c r="A19" s="412"/>
      <c r="B19" s="417"/>
      <c r="C19" s="424"/>
      <c r="D19" s="424"/>
      <c r="E19" s="420"/>
      <c r="F19" s="160"/>
      <c r="G19" s="413"/>
      <c r="H19" s="414"/>
      <c r="I19" s="414"/>
      <c r="J19" s="414"/>
      <c r="K19" s="415"/>
    </row>
    <row r="20" spans="1:11" ht="36" customHeight="1" x14ac:dyDescent="0.35">
      <c r="A20" s="412"/>
      <c r="B20" s="417"/>
      <c r="C20" s="424"/>
      <c r="D20" s="424"/>
      <c r="E20" s="420"/>
      <c r="F20" s="160"/>
      <c r="G20" s="413"/>
      <c r="H20" s="414"/>
      <c r="I20" s="414"/>
      <c r="J20" s="414"/>
      <c r="K20" s="415"/>
    </row>
    <row r="21" spans="1:11" ht="36" customHeight="1" x14ac:dyDescent="0.35">
      <c r="A21" s="412"/>
      <c r="B21" s="418"/>
      <c r="C21" s="425"/>
      <c r="D21" s="425"/>
      <c r="E21" s="421"/>
      <c r="F21" s="160"/>
      <c r="G21" s="413"/>
      <c r="H21" s="414"/>
      <c r="I21" s="414"/>
      <c r="J21" s="414"/>
      <c r="K21" s="415"/>
    </row>
  </sheetData>
  <sheetProtection algorithmName="SHA-512" hashValue="dnaoBscDN5tERyZ2MDqB4eRYc4/k7BcVgr2uQlWEtJuqgmM7FG+LMvlkH6BQake9NbY7ILfxmqbiQ+8qXrGl3w==" saltValue="56nYnU6WU4FpAYXK34fK/g==" spinCount="100000" sheet="1" objects="1" scenarios="1" selectLockedCells="1"/>
  <dataConsolidate link="1"/>
  <mergeCells count="36">
    <mergeCell ref="A5:H5"/>
    <mergeCell ref="I5:K5"/>
    <mergeCell ref="G19:K19"/>
    <mergeCell ref="F15:K15"/>
    <mergeCell ref="B14:K14"/>
    <mergeCell ref="H10:K10"/>
    <mergeCell ref="H11:K11"/>
    <mergeCell ref="F13:G13"/>
    <mergeCell ref="H13:K13"/>
    <mergeCell ref="F6:H6"/>
    <mergeCell ref="I6:K6"/>
    <mergeCell ref="F7:H7"/>
    <mergeCell ref="I7:K7"/>
    <mergeCell ref="H12:K12"/>
    <mergeCell ref="H9:K9"/>
    <mergeCell ref="E6:E13"/>
    <mergeCell ref="A1:E2"/>
    <mergeCell ref="F1:K1"/>
    <mergeCell ref="F2:K2"/>
    <mergeCell ref="A3:K3"/>
    <mergeCell ref="A4:B4"/>
    <mergeCell ref="F4:K4"/>
    <mergeCell ref="B7:B13"/>
    <mergeCell ref="C8:C13"/>
    <mergeCell ref="D8:D13"/>
    <mergeCell ref="H8:K8"/>
    <mergeCell ref="A6:A21"/>
    <mergeCell ref="G20:K20"/>
    <mergeCell ref="G21:K21"/>
    <mergeCell ref="B15:B21"/>
    <mergeCell ref="E15:E21"/>
    <mergeCell ref="F16:K16"/>
    <mergeCell ref="C17:C21"/>
    <mergeCell ref="D17:D21"/>
    <mergeCell ref="G17:K17"/>
    <mergeCell ref="G18:K18"/>
  </mergeCells>
  <conditionalFormatting sqref="F2:H2">
    <cfRule type="dataBar" priority="3">
      <dataBar>
        <cfvo type="num" val="0"/>
        <cfvo type="num" val="1"/>
        <color rgb="FF00B050"/>
      </dataBar>
      <extLst>
        <ext xmlns:x14="http://schemas.microsoft.com/office/spreadsheetml/2009/9/main" uri="{B025F937-C7B1-47D3-B67F-A62EFF666E3E}">
          <x14:id>{50211F16-1441-437C-9A9F-EF9122425EAA}</x14:id>
        </ext>
      </extLst>
    </cfRule>
  </conditionalFormatting>
  <dataValidations count="1">
    <dataValidation operator="greaterThan" allowBlank="1" showInputMessage="1" showErrorMessage="1" errorTitle="Invalid entry" error="Only numerical values permitted" sqref="F9:F13 G8:H12" xr:uid="{4F864C51-FE85-4F68-80E5-7CDE41D8780E}"/>
  </dataValidations>
  <pageMargins left="0.23622047244094491" right="0.23622047244094491" top="0.74803149606299213" bottom="0.74803149606299213" header="0.31496062992125984" footer="0.31496062992125984"/>
  <pageSetup paperSize="9" scale="36" orientation="landscape" r:id="rId1"/>
  <extLst>
    <ext xmlns:x14="http://schemas.microsoft.com/office/spreadsheetml/2009/9/main" uri="{78C0D931-6437-407d-A8EE-F0AAD7539E65}">
      <x14:conditionalFormattings>
        <x14:conditionalFormatting xmlns:xm="http://schemas.microsoft.com/office/excel/2006/main">
          <x14:cfRule type="dataBar" id="{50211F16-1441-437C-9A9F-EF9122425EAA}">
            <x14:dataBar minLength="0" maxLength="100" gradient="0">
              <x14:cfvo type="num">
                <xm:f>0</xm:f>
              </x14:cfvo>
              <x14:cfvo type="num">
                <xm:f>1</xm:f>
              </x14:cfvo>
              <x14:negativeFillColor rgb="FFFF0000"/>
              <x14:axisColor rgb="FF000000"/>
            </x14:dataBar>
          </x14:cfRule>
          <xm:sqref>F2:H2</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21C7D698-2982-4A37-AF3A-CC3D7FA4C691}">
          <x14:formula1>
            <xm:f>Dropdowns!$A$2:$A$3</xm:f>
          </x14:formula1>
          <xm:sqref>F6:F7 F15:K15</xm:sqref>
        </x14:dataValidation>
        <x14:dataValidation type="list" operator="greaterThan" allowBlank="1" showInputMessage="1" showErrorMessage="1" errorTitle="Invalid entry" error="Only numerical values permitted" xr:uid="{F4B35F7C-2FAF-4CC6-9DA3-66BC69DFCB2C}">
          <x14:formula1>
            <xm:f>Dropdowns!$A$2:$A$3</xm:f>
          </x14:formula1>
          <xm:sqref>F16:K16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E4B9A-79AC-4A93-8AA9-17B09C79C9F9}">
  <sheetPr>
    <tabColor rgb="FF00B050"/>
  </sheetPr>
  <dimension ref="A1:AA63"/>
  <sheetViews>
    <sheetView tabSelected="1" view="pageBreakPreview" zoomScale="70" zoomScaleNormal="70" zoomScaleSheetLayoutView="70" workbookViewId="0">
      <pane ySplit="2" topLeftCell="A3" activePane="bottomLeft" state="frozen"/>
      <selection activeCell="I12" sqref="I12"/>
      <selection pane="bottomLeft" activeCell="G6" sqref="G6:H6"/>
    </sheetView>
  </sheetViews>
  <sheetFormatPr defaultRowHeight="14.5" x14ac:dyDescent="0.35"/>
  <cols>
    <col min="1" max="1" width="9.54296875" style="58" bestFit="1" customWidth="1"/>
    <col min="2" max="2" width="5.81640625" style="58" customWidth="1"/>
    <col min="3" max="3" width="56" style="55" customWidth="1"/>
    <col min="4" max="4" width="15.453125" style="55" customWidth="1"/>
    <col min="5" max="5" width="34.453125" style="50" customWidth="1"/>
    <col min="6" max="6" width="12.81640625" style="50" customWidth="1"/>
    <col min="7" max="7" width="14.54296875" style="50" customWidth="1"/>
    <col min="8" max="10" width="29.1796875" style="50" customWidth="1"/>
    <col min="11" max="11" width="5.1796875" customWidth="1"/>
    <col min="12" max="12" width="8.7265625" customWidth="1"/>
    <col min="13" max="22" width="9.1796875" customWidth="1"/>
    <col min="23" max="27" width="9.1796875" hidden="1" customWidth="1"/>
    <col min="28" max="28" width="0" hidden="1" customWidth="1"/>
  </cols>
  <sheetData>
    <row r="1" spans="1:27" ht="32.25" customHeight="1" x14ac:dyDescent="0.35">
      <c r="A1" s="236" t="s">
        <v>525</v>
      </c>
      <c r="B1" s="236"/>
      <c r="C1" s="236"/>
      <c r="D1" s="236"/>
      <c r="E1" s="236"/>
      <c r="F1" s="236"/>
      <c r="G1" s="262" t="s">
        <v>88</v>
      </c>
      <c r="H1" s="262"/>
      <c r="I1" s="262"/>
      <c r="J1" s="262"/>
      <c r="Y1" s="62" t="s">
        <v>81</v>
      </c>
      <c r="Z1" s="62" t="s">
        <v>79</v>
      </c>
      <c r="AA1" s="62" t="s">
        <v>87</v>
      </c>
    </row>
    <row r="2" spans="1:27" ht="32.25" customHeight="1" x14ac:dyDescent="0.35">
      <c r="A2" s="236"/>
      <c r="B2" s="236"/>
      <c r="C2" s="236"/>
      <c r="D2" s="236"/>
      <c r="E2" s="236"/>
      <c r="F2" s="236"/>
      <c r="G2" s="263">
        <f>IFERROR(AA2,0)</f>
        <v>0</v>
      </c>
      <c r="H2" s="263"/>
      <c r="I2" s="263"/>
      <c r="J2" s="263"/>
      <c r="Y2" s="62">
        <v>50</v>
      </c>
      <c r="Z2" s="62">
        <f>COUNTA(G6,I6,G9:J20,G23:J34,G37:J48,G51:J62)</f>
        <v>0</v>
      </c>
      <c r="AA2" s="62">
        <f>Z2/Y2</f>
        <v>0</v>
      </c>
    </row>
    <row r="3" spans="1:27" ht="97.5" customHeight="1" x14ac:dyDescent="0.35">
      <c r="A3" s="237" t="s">
        <v>175</v>
      </c>
      <c r="B3" s="237"/>
      <c r="C3" s="237"/>
      <c r="D3" s="237"/>
      <c r="E3" s="237"/>
      <c r="F3" s="237"/>
      <c r="G3" s="237"/>
      <c r="H3" s="237"/>
      <c r="I3" s="237"/>
      <c r="J3" s="237"/>
    </row>
    <row r="4" spans="1:27" ht="31.5" customHeight="1" x14ac:dyDescent="0.35">
      <c r="A4" s="361" t="s">
        <v>143</v>
      </c>
      <c r="B4" s="363"/>
      <c r="C4" s="361" t="s">
        <v>71</v>
      </c>
      <c r="D4" s="363"/>
      <c r="E4" s="150" t="s">
        <v>72</v>
      </c>
      <c r="F4" s="121" t="s">
        <v>82</v>
      </c>
      <c r="G4" s="361" t="s">
        <v>73</v>
      </c>
      <c r="H4" s="362"/>
      <c r="I4" s="362"/>
      <c r="J4" s="363"/>
    </row>
    <row r="5" spans="1:27" ht="20.25" customHeight="1" x14ac:dyDescent="0.35">
      <c r="A5" s="364" t="s">
        <v>471</v>
      </c>
      <c r="B5" s="365"/>
      <c r="C5" s="365"/>
      <c r="D5" s="365"/>
      <c r="E5" s="365"/>
      <c r="F5" s="365"/>
      <c r="G5" s="365"/>
      <c r="H5" s="365"/>
      <c r="I5" s="373" t="s">
        <v>521</v>
      </c>
      <c r="J5" s="373"/>
    </row>
    <row r="6" spans="1:27" ht="121" customHeight="1" x14ac:dyDescent="0.35">
      <c r="A6" s="151" t="s">
        <v>443</v>
      </c>
      <c r="B6" s="161" t="s">
        <v>359</v>
      </c>
      <c r="C6" s="454" t="s">
        <v>539</v>
      </c>
      <c r="D6" s="455"/>
      <c r="E6" s="153" t="s">
        <v>80</v>
      </c>
      <c r="F6" s="153" t="s">
        <v>467</v>
      </c>
      <c r="G6" s="448"/>
      <c r="H6" s="448"/>
      <c r="I6" s="448"/>
      <c r="J6" s="448"/>
    </row>
    <row r="7" spans="1:27" ht="9.75" customHeight="1" x14ac:dyDescent="0.35">
      <c r="A7" s="364"/>
      <c r="B7" s="365"/>
      <c r="C7" s="365"/>
      <c r="D7" s="365"/>
      <c r="E7" s="365"/>
      <c r="F7" s="365"/>
      <c r="G7" s="365"/>
      <c r="H7" s="365"/>
      <c r="I7" s="365"/>
      <c r="J7" s="366"/>
    </row>
    <row r="8" spans="1:27" ht="20.149999999999999" customHeight="1" thickBot="1" x14ac:dyDescent="0.4">
      <c r="A8" s="367" t="s">
        <v>363</v>
      </c>
      <c r="B8" s="367"/>
      <c r="C8" s="367"/>
      <c r="D8" s="456"/>
      <c r="E8" s="456"/>
      <c r="F8" s="456"/>
      <c r="G8" s="456"/>
      <c r="H8" s="456"/>
      <c r="I8" s="456"/>
      <c r="J8" s="457"/>
    </row>
    <row r="9" spans="1:27" ht="45" customHeight="1" x14ac:dyDescent="0.35">
      <c r="A9" s="458" t="s">
        <v>443</v>
      </c>
      <c r="B9" s="458" t="s">
        <v>359</v>
      </c>
      <c r="C9" s="459" t="s">
        <v>364</v>
      </c>
      <c r="D9" s="462" t="s">
        <v>365</v>
      </c>
      <c r="E9" s="465" t="s">
        <v>323</v>
      </c>
      <c r="F9" s="466"/>
      <c r="G9" s="442"/>
      <c r="H9" s="443"/>
      <c r="I9" s="443"/>
      <c r="J9" s="444"/>
    </row>
    <row r="10" spans="1:27" ht="45" customHeight="1" x14ac:dyDescent="0.35">
      <c r="A10" s="458"/>
      <c r="B10" s="458"/>
      <c r="C10" s="460"/>
      <c r="D10" s="463"/>
      <c r="E10" s="445" t="s">
        <v>324</v>
      </c>
      <c r="F10" s="446"/>
      <c r="G10" s="413"/>
      <c r="H10" s="414"/>
      <c r="I10" s="414"/>
      <c r="J10" s="447"/>
    </row>
    <row r="11" spans="1:27" ht="45" customHeight="1" x14ac:dyDescent="0.35">
      <c r="A11" s="458"/>
      <c r="B11" s="458"/>
      <c r="C11" s="460"/>
      <c r="D11" s="463"/>
      <c r="E11" s="445" t="s">
        <v>325</v>
      </c>
      <c r="F11" s="446"/>
      <c r="G11" s="413"/>
      <c r="H11" s="414"/>
      <c r="I11" s="414"/>
      <c r="J11" s="447"/>
    </row>
    <row r="12" spans="1:27" ht="100" customHeight="1" thickBot="1" x14ac:dyDescent="0.4">
      <c r="A12" s="458"/>
      <c r="B12" s="458"/>
      <c r="C12" s="460"/>
      <c r="D12" s="464"/>
      <c r="E12" s="449" t="s">
        <v>326</v>
      </c>
      <c r="F12" s="450"/>
      <c r="G12" s="451"/>
      <c r="H12" s="452"/>
      <c r="I12" s="452"/>
      <c r="J12" s="453"/>
    </row>
    <row r="13" spans="1:27" ht="45" customHeight="1" x14ac:dyDescent="0.35">
      <c r="A13" s="458"/>
      <c r="B13" s="458"/>
      <c r="C13" s="460"/>
      <c r="D13" s="462" t="s">
        <v>366</v>
      </c>
      <c r="E13" s="465" t="s">
        <v>323</v>
      </c>
      <c r="F13" s="466"/>
      <c r="G13" s="442"/>
      <c r="H13" s="443"/>
      <c r="I13" s="443"/>
      <c r="J13" s="444"/>
    </row>
    <row r="14" spans="1:27" ht="45" customHeight="1" x14ac:dyDescent="0.35">
      <c r="A14" s="458"/>
      <c r="B14" s="458"/>
      <c r="C14" s="460"/>
      <c r="D14" s="463"/>
      <c r="E14" s="445" t="s">
        <v>324</v>
      </c>
      <c r="F14" s="446"/>
      <c r="G14" s="413"/>
      <c r="H14" s="414"/>
      <c r="I14" s="414"/>
      <c r="J14" s="447"/>
    </row>
    <row r="15" spans="1:27" ht="45" customHeight="1" x14ac:dyDescent="0.35">
      <c r="A15" s="458"/>
      <c r="B15" s="458"/>
      <c r="C15" s="460"/>
      <c r="D15" s="463"/>
      <c r="E15" s="445" t="s">
        <v>325</v>
      </c>
      <c r="F15" s="446"/>
      <c r="G15" s="413"/>
      <c r="H15" s="414"/>
      <c r="I15" s="414"/>
      <c r="J15" s="447"/>
    </row>
    <row r="16" spans="1:27" ht="100" customHeight="1" thickBot="1" x14ac:dyDescent="0.4">
      <c r="A16" s="458"/>
      <c r="B16" s="458"/>
      <c r="C16" s="460"/>
      <c r="D16" s="464"/>
      <c r="E16" s="449" t="s">
        <v>326</v>
      </c>
      <c r="F16" s="450"/>
      <c r="G16" s="451"/>
      <c r="H16" s="452"/>
      <c r="I16" s="452"/>
      <c r="J16" s="453"/>
    </row>
    <row r="17" spans="1:10" ht="45" customHeight="1" x14ac:dyDescent="0.35">
      <c r="A17" s="458"/>
      <c r="B17" s="458"/>
      <c r="C17" s="460"/>
      <c r="D17" s="462" t="s">
        <v>367</v>
      </c>
      <c r="E17" s="467" t="s">
        <v>323</v>
      </c>
      <c r="F17" s="468"/>
      <c r="G17" s="442"/>
      <c r="H17" s="443"/>
      <c r="I17" s="443"/>
      <c r="J17" s="444"/>
    </row>
    <row r="18" spans="1:10" ht="45" customHeight="1" x14ac:dyDescent="0.35">
      <c r="A18" s="458"/>
      <c r="B18" s="458"/>
      <c r="C18" s="460"/>
      <c r="D18" s="463"/>
      <c r="E18" s="469" t="s">
        <v>324</v>
      </c>
      <c r="F18" s="395"/>
      <c r="G18" s="413"/>
      <c r="H18" s="414"/>
      <c r="I18" s="414"/>
      <c r="J18" s="447"/>
    </row>
    <row r="19" spans="1:10" ht="45" customHeight="1" x14ac:dyDescent="0.35">
      <c r="A19" s="458"/>
      <c r="B19" s="458"/>
      <c r="C19" s="460"/>
      <c r="D19" s="463"/>
      <c r="E19" s="469" t="s">
        <v>325</v>
      </c>
      <c r="F19" s="395"/>
      <c r="G19" s="413"/>
      <c r="H19" s="414"/>
      <c r="I19" s="414"/>
      <c r="J19" s="447"/>
    </row>
    <row r="20" spans="1:10" ht="100" customHeight="1" thickBot="1" x14ac:dyDescent="0.4">
      <c r="A20" s="458"/>
      <c r="B20" s="458"/>
      <c r="C20" s="461"/>
      <c r="D20" s="464"/>
      <c r="E20" s="470" t="s">
        <v>326</v>
      </c>
      <c r="F20" s="471"/>
      <c r="G20" s="451"/>
      <c r="H20" s="452"/>
      <c r="I20" s="452"/>
      <c r="J20" s="453"/>
    </row>
    <row r="21" spans="1:10" ht="9.75" customHeight="1" x14ac:dyDescent="0.35">
      <c r="A21" s="458"/>
      <c r="B21" s="458"/>
      <c r="C21" s="472"/>
      <c r="D21" s="472"/>
      <c r="E21" s="472"/>
      <c r="F21" s="472"/>
      <c r="G21" s="472"/>
      <c r="H21" s="472"/>
      <c r="I21" s="472"/>
      <c r="J21" s="473"/>
    </row>
    <row r="22" spans="1:10" ht="15.75" customHeight="1" thickBot="1" x14ac:dyDescent="0.4">
      <c r="A22" s="458"/>
      <c r="B22" s="458"/>
      <c r="C22" s="456" t="s">
        <v>368</v>
      </c>
      <c r="D22" s="456"/>
      <c r="E22" s="456"/>
      <c r="F22" s="456"/>
      <c r="G22" s="456"/>
      <c r="H22" s="456"/>
      <c r="I22" s="456"/>
      <c r="J22" s="457"/>
    </row>
    <row r="23" spans="1:10" ht="45" customHeight="1" x14ac:dyDescent="0.35">
      <c r="A23" s="458"/>
      <c r="B23" s="458"/>
      <c r="C23" s="459" t="s">
        <v>369</v>
      </c>
      <c r="D23" s="462" t="s">
        <v>370</v>
      </c>
      <c r="E23" s="465" t="s">
        <v>323</v>
      </c>
      <c r="F23" s="466"/>
      <c r="G23" s="442"/>
      <c r="H23" s="443"/>
      <c r="I23" s="443"/>
      <c r="J23" s="444"/>
    </row>
    <row r="24" spans="1:10" ht="45" customHeight="1" x14ac:dyDescent="0.35">
      <c r="A24" s="458"/>
      <c r="B24" s="458"/>
      <c r="C24" s="460"/>
      <c r="D24" s="463"/>
      <c r="E24" s="445" t="s">
        <v>324</v>
      </c>
      <c r="F24" s="446"/>
      <c r="G24" s="413"/>
      <c r="H24" s="414"/>
      <c r="I24" s="414"/>
      <c r="J24" s="447"/>
    </row>
    <row r="25" spans="1:10" ht="45" customHeight="1" x14ac:dyDescent="0.35">
      <c r="A25" s="458"/>
      <c r="B25" s="458"/>
      <c r="C25" s="460"/>
      <c r="D25" s="463"/>
      <c r="E25" s="445" t="s">
        <v>325</v>
      </c>
      <c r="F25" s="446"/>
      <c r="G25" s="413"/>
      <c r="H25" s="414"/>
      <c r="I25" s="414"/>
      <c r="J25" s="447"/>
    </row>
    <row r="26" spans="1:10" ht="100" customHeight="1" thickBot="1" x14ac:dyDescent="0.4">
      <c r="A26" s="458"/>
      <c r="B26" s="458"/>
      <c r="C26" s="460"/>
      <c r="D26" s="464"/>
      <c r="E26" s="449" t="s">
        <v>326</v>
      </c>
      <c r="F26" s="450"/>
      <c r="G26" s="451"/>
      <c r="H26" s="452"/>
      <c r="I26" s="452"/>
      <c r="J26" s="453"/>
    </row>
    <row r="27" spans="1:10" ht="45" customHeight="1" x14ac:dyDescent="0.35">
      <c r="A27" s="458"/>
      <c r="B27" s="458"/>
      <c r="C27" s="460"/>
      <c r="D27" s="462" t="s">
        <v>371</v>
      </c>
      <c r="E27" s="465" t="s">
        <v>323</v>
      </c>
      <c r="F27" s="466"/>
      <c r="G27" s="442"/>
      <c r="H27" s="443"/>
      <c r="I27" s="443"/>
      <c r="J27" s="444"/>
    </row>
    <row r="28" spans="1:10" ht="45" customHeight="1" x14ac:dyDescent="0.35">
      <c r="A28" s="458"/>
      <c r="B28" s="458"/>
      <c r="C28" s="460"/>
      <c r="D28" s="463"/>
      <c r="E28" s="445" t="s">
        <v>324</v>
      </c>
      <c r="F28" s="446"/>
      <c r="G28" s="413"/>
      <c r="H28" s="414"/>
      <c r="I28" s="414"/>
      <c r="J28" s="447"/>
    </row>
    <row r="29" spans="1:10" ht="45" customHeight="1" x14ac:dyDescent="0.35">
      <c r="A29" s="458"/>
      <c r="B29" s="458"/>
      <c r="C29" s="460"/>
      <c r="D29" s="463"/>
      <c r="E29" s="445" t="s">
        <v>325</v>
      </c>
      <c r="F29" s="446"/>
      <c r="G29" s="413"/>
      <c r="H29" s="414"/>
      <c r="I29" s="414"/>
      <c r="J29" s="447"/>
    </row>
    <row r="30" spans="1:10" ht="100" customHeight="1" thickBot="1" x14ac:dyDescent="0.4">
      <c r="A30" s="458"/>
      <c r="B30" s="458"/>
      <c r="C30" s="460"/>
      <c r="D30" s="464"/>
      <c r="E30" s="449" t="s">
        <v>326</v>
      </c>
      <c r="F30" s="450"/>
      <c r="G30" s="451"/>
      <c r="H30" s="452"/>
      <c r="I30" s="452"/>
      <c r="J30" s="453"/>
    </row>
    <row r="31" spans="1:10" ht="45" customHeight="1" x14ac:dyDescent="0.35">
      <c r="A31" s="458"/>
      <c r="B31" s="458"/>
      <c r="C31" s="460"/>
      <c r="D31" s="462" t="s">
        <v>372</v>
      </c>
      <c r="E31" s="467" t="s">
        <v>323</v>
      </c>
      <c r="F31" s="468"/>
      <c r="G31" s="442"/>
      <c r="H31" s="443"/>
      <c r="I31" s="443"/>
      <c r="J31" s="444"/>
    </row>
    <row r="32" spans="1:10" ht="45" customHeight="1" x14ac:dyDescent="0.35">
      <c r="A32" s="458"/>
      <c r="B32" s="458"/>
      <c r="C32" s="460"/>
      <c r="D32" s="463"/>
      <c r="E32" s="469" t="s">
        <v>324</v>
      </c>
      <c r="F32" s="395"/>
      <c r="G32" s="413"/>
      <c r="H32" s="414"/>
      <c r="I32" s="414"/>
      <c r="J32" s="447"/>
    </row>
    <row r="33" spans="1:10" ht="45" customHeight="1" x14ac:dyDescent="0.35">
      <c r="A33" s="458"/>
      <c r="B33" s="458"/>
      <c r="C33" s="460"/>
      <c r="D33" s="463"/>
      <c r="E33" s="469" t="s">
        <v>325</v>
      </c>
      <c r="F33" s="395"/>
      <c r="G33" s="413"/>
      <c r="H33" s="414"/>
      <c r="I33" s="414"/>
      <c r="J33" s="447"/>
    </row>
    <row r="34" spans="1:10" ht="100" customHeight="1" thickBot="1" x14ac:dyDescent="0.4">
      <c r="A34" s="458"/>
      <c r="B34" s="458"/>
      <c r="C34" s="461"/>
      <c r="D34" s="464"/>
      <c r="E34" s="470" t="s">
        <v>326</v>
      </c>
      <c r="F34" s="471"/>
      <c r="G34" s="451"/>
      <c r="H34" s="452"/>
      <c r="I34" s="452"/>
      <c r="J34" s="453"/>
    </row>
    <row r="35" spans="1:10" ht="15" customHeight="1" x14ac:dyDescent="0.35">
      <c r="A35" s="458"/>
      <c r="B35" s="458"/>
      <c r="C35" s="472"/>
      <c r="D35" s="472"/>
      <c r="E35" s="472"/>
      <c r="F35" s="472"/>
      <c r="G35" s="472"/>
      <c r="H35" s="472"/>
      <c r="I35" s="472"/>
      <c r="J35" s="473"/>
    </row>
    <row r="36" spans="1:10" ht="15.75" customHeight="1" thickBot="1" x14ac:dyDescent="0.4">
      <c r="A36" s="458"/>
      <c r="B36" s="458"/>
      <c r="C36" s="456" t="s">
        <v>373</v>
      </c>
      <c r="D36" s="456"/>
      <c r="E36" s="456"/>
      <c r="F36" s="456"/>
      <c r="G36" s="456"/>
      <c r="H36" s="456"/>
      <c r="I36" s="456"/>
      <c r="J36" s="457"/>
    </row>
    <row r="37" spans="1:10" ht="45" customHeight="1" x14ac:dyDescent="0.35">
      <c r="A37" s="458"/>
      <c r="B37" s="458"/>
      <c r="C37" s="459" t="s">
        <v>374</v>
      </c>
      <c r="D37" s="462" t="s">
        <v>375</v>
      </c>
      <c r="E37" s="465" t="s">
        <v>323</v>
      </c>
      <c r="F37" s="466"/>
      <c r="G37" s="442"/>
      <c r="H37" s="443"/>
      <c r="I37" s="443"/>
      <c r="J37" s="444"/>
    </row>
    <row r="38" spans="1:10" ht="45" customHeight="1" x14ac:dyDescent="0.35">
      <c r="A38" s="458"/>
      <c r="B38" s="458"/>
      <c r="C38" s="460"/>
      <c r="D38" s="463"/>
      <c r="E38" s="445" t="s">
        <v>324</v>
      </c>
      <c r="F38" s="446"/>
      <c r="G38" s="413"/>
      <c r="H38" s="414"/>
      <c r="I38" s="414"/>
      <c r="J38" s="447"/>
    </row>
    <row r="39" spans="1:10" ht="45" customHeight="1" x14ac:dyDescent="0.35">
      <c r="A39" s="458"/>
      <c r="B39" s="458"/>
      <c r="C39" s="460"/>
      <c r="D39" s="463"/>
      <c r="E39" s="445" t="s">
        <v>325</v>
      </c>
      <c r="F39" s="446"/>
      <c r="G39" s="413"/>
      <c r="H39" s="414"/>
      <c r="I39" s="414"/>
      <c r="J39" s="447"/>
    </row>
    <row r="40" spans="1:10" ht="100" customHeight="1" thickBot="1" x14ac:dyDescent="0.4">
      <c r="A40" s="458"/>
      <c r="B40" s="458"/>
      <c r="C40" s="460"/>
      <c r="D40" s="464"/>
      <c r="E40" s="449" t="s">
        <v>326</v>
      </c>
      <c r="F40" s="450"/>
      <c r="G40" s="451"/>
      <c r="H40" s="452"/>
      <c r="I40" s="452"/>
      <c r="J40" s="453"/>
    </row>
    <row r="41" spans="1:10" ht="45" customHeight="1" x14ac:dyDescent="0.35">
      <c r="A41" s="458"/>
      <c r="B41" s="458"/>
      <c r="C41" s="460"/>
      <c r="D41" s="462" t="s">
        <v>376</v>
      </c>
      <c r="E41" s="465" t="s">
        <v>323</v>
      </c>
      <c r="F41" s="466"/>
      <c r="G41" s="442"/>
      <c r="H41" s="443"/>
      <c r="I41" s="443"/>
      <c r="J41" s="444"/>
    </row>
    <row r="42" spans="1:10" ht="45" customHeight="1" x14ac:dyDescent="0.35">
      <c r="A42" s="458"/>
      <c r="B42" s="458"/>
      <c r="C42" s="460"/>
      <c r="D42" s="463"/>
      <c r="E42" s="445" t="s">
        <v>324</v>
      </c>
      <c r="F42" s="446"/>
      <c r="G42" s="413"/>
      <c r="H42" s="414"/>
      <c r="I42" s="414"/>
      <c r="J42" s="447"/>
    </row>
    <row r="43" spans="1:10" ht="45" customHeight="1" x14ac:dyDescent="0.35">
      <c r="A43" s="458"/>
      <c r="B43" s="458"/>
      <c r="C43" s="460"/>
      <c r="D43" s="463"/>
      <c r="E43" s="445" t="s">
        <v>325</v>
      </c>
      <c r="F43" s="446"/>
      <c r="G43" s="413"/>
      <c r="H43" s="414"/>
      <c r="I43" s="414"/>
      <c r="J43" s="447"/>
    </row>
    <row r="44" spans="1:10" ht="100" customHeight="1" thickBot="1" x14ac:dyDescent="0.4">
      <c r="A44" s="458"/>
      <c r="B44" s="458"/>
      <c r="C44" s="460"/>
      <c r="D44" s="464"/>
      <c r="E44" s="449" t="s">
        <v>326</v>
      </c>
      <c r="F44" s="450"/>
      <c r="G44" s="451"/>
      <c r="H44" s="452"/>
      <c r="I44" s="452"/>
      <c r="J44" s="453"/>
    </row>
    <row r="45" spans="1:10" ht="45" customHeight="1" x14ac:dyDescent="0.35">
      <c r="A45" s="458"/>
      <c r="B45" s="458"/>
      <c r="C45" s="460"/>
      <c r="D45" s="462" t="s">
        <v>377</v>
      </c>
      <c r="E45" s="467" t="s">
        <v>323</v>
      </c>
      <c r="F45" s="468"/>
      <c r="G45" s="442"/>
      <c r="H45" s="443"/>
      <c r="I45" s="443"/>
      <c r="J45" s="444"/>
    </row>
    <row r="46" spans="1:10" ht="45" customHeight="1" x14ac:dyDescent="0.35">
      <c r="A46" s="458"/>
      <c r="B46" s="458"/>
      <c r="C46" s="460"/>
      <c r="D46" s="463"/>
      <c r="E46" s="469" t="s">
        <v>324</v>
      </c>
      <c r="F46" s="395"/>
      <c r="G46" s="413"/>
      <c r="H46" s="414"/>
      <c r="I46" s="414"/>
      <c r="J46" s="447"/>
    </row>
    <row r="47" spans="1:10" ht="45" customHeight="1" x14ac:dyDescent="0.35">
      <c r="A47" s="458"/>
      <c r="B47" s="458"/>
      <c r="C47" s="460"/>
      <c r="D47" s="463"/>
      <c r="E47" s="469" t="s">
        <v>325</v>
      </c>
      <c r="F47" s="395"/>
      <c r="G47" s="413"/>
      <c r="H47" s="414"/>
      <c r="I47" s="414"/>
      <c r="J47" s="447"/>
    </row>
    <row r="48" spans="1:10" ht="100" customHeight="1" thickBot="1" x14ac:dyDescent="0.4">
      <c r="A48" s="458"/>
      <c r="B48" s="458"/>
      <c r="C48" s="461"/>
      <c r="D48" s="464"/>
      <c r="E48" s="470" t="s">
        <v>326</v>
      </c>
      <c r="F48" s="471"/>
      <c r="G48" s="451"/>
      <c r="H48" s="452"/>
      <c r="I48" s="452"/>
      <c r="J48" s="453"/>
    </row>
    <row r="49" spans="1:10" ht="15.75" customHeight="1" x14ac:dyDescent="0.35">
      <c r="A49" s="458"/>
      <c r="B49" s="458"/>
      <c r="C49" s="472"/>
      <c r="D49" s="472"/>
      <c r="E49" s="472"/>
      <c r="F49" s="472"/>
      <c r="G49" s="472"/>
      <c r="H49" s="472"/>
      <c r="I49" s="472"/>
      <c r="J49" s="473"/>
    </row>
    <row r="50" spans="1:10" ht="15.75" customHeight="1" thickBot="1" x14ac:dyDescent="0.4">
      <c r="A50" s="458"/>
      <c r="B50" s="458"/>
      <c r="C50" s="456" t="s">
        <v>378</v>
      </c>
      <c r="D50" s="456"/>
      <c r="E50" s="456"/>
      <c r="F50" s="456"/>
      <c r="G50" s="456"/>
      <c r="H50" s="456"/>
      <c r="I50" s="456"/>
      <c r="J50" s="457"/>
    </row>
    <row r="51" spans="1:10" ht="45" customHeight="1" x14ac:dyDescent="0.35">
      <c r="A51" s="458"/>
      <c r="B51" s="458"/>
      <c r="C51" s="459" t="s">
        <v>379</v>
      </c>
      <c r="D51" s="462" t="s">
        <v>380</v>
      </c>
      <c r="E51" s="465" t="s">
        <v>323</v>
      </c>
      <c r="F51" s="466"/>
      <c r="G51" s="442"/>
      <c r="H51" s="443"/>
      <c r="I51" s="443"/>
      <c r="J51" s="444"/>
    </row>
    <row r="52" spans="1:10" ht="45" customHeight="1" x14ac:dyDescent="0.35">
      <c r="A52" s="458"/>
      <c r="B52" s="458"/>
      <c r="C52" s="460"/>
      <c r="D52" s="463"/>
      <c r="E52" s="445" t="s">
        <v>324</v>
      </c>
      <c r="F52" s="446"/>
      <c r="G52" s="413"/>
      <c r="H52" s="414"/>
      <c r="I52" s="414"/>
      <c r="J52" s="447"/>
    </row>
    <row r="53" spans="1:10" ht="45" customHeight="1" x14ac:dyDescent="0.35">
      <c r="A53" s="458"/>
      <c r="B53" s="458"/>
      <c r="C53" s="460"/>
      <c r="D53" s="463"/>
      <c r="E53" s="445" t="s">
        <v>325</v>
      </c>
      <c r="F53" s="446"/>
      <c r="G53" s="413"/>
      <c r="H53" s="414"/>
      <c r="I53" s="414"/>
      <c r="J53" s="447"/>
    </row>
    <row r="54" spans="1:10" ht="100" customHeight="1" thickBot="1" x14ac:dyDescent="0.4">
      <c r="A54" s="458"/>
      <c r="B54" s="458"/>
      <c r="C54" s="460"/>
      <c r="D54" s="464"/>
      <c r="E54" s="449" t="s">
        <v>326</v>
      </c>
      <c r="F54" s="450"/>
      <c r="G54" s="451"/>
      <c r="H54" s="452"/>
      <c r="I54" s="452"/>
      <c r="J54" s="453"/>
    </row>
    <row r="55" spans="1:10" ht="45" customHeight="1" x14ac:dyDescent="0.35">
      <c r="A55" s="458"/>
      <c r="B55" s="458"/>
      <c r="C55" s="460"/>
      <c r="D55" s="462" t="s">
        <v>381</v>
      </c>
      <c r="E55" s="465" t="s">
        <v>323</v>
      </c>
      <c r="F55" s="466"/>
      <c r="G55" s="442"/>
      <c r="H55" s="443"/>
      <c r="I55" s="443"/>
      <c r="J55" s="444"/>
    </row>
    <row r="56" spans="1:10" ht="45" customHeight="1" x14ac:dyDescent="0.35">
      <c r="A56" s="458"/>
      <c r="B56" s="458"/>
      <c r="C56" s="460"/>
      <c r="D56" s="463"/>
      <c r="E56" s="445" t="s">
        <v>324</v>
      </c>
      <c r="F56" s="446"/>
      <c r="G56" s="413"/>
      <c r="H56" s="414"/>
      <c r="I56" s="414"/>
      <c r="J56" s="447"/>
    </row>
    <row r="57" spans="1:10" ht="45" customHeight="1" x14ac:dyDescent="0.35">
      <c r="A57" s="458"/>
      <c r="B57" s="458"/>
      <c r="C57" s="460"/>
      <c r="D57" s="463"/>
      <c r="E57" s="445" t="s">
        <v>325</v>
      </c>
      <c r="F57" s="446"/>
      <c r="G57" s="413"/>
      <c r="H57" s="414"/>
      <c r="I57" s="414"/>
      <c r="J57" s="447"/>
    </row>
    <row r="58" spans="1:10" ht="100" customHeight="1" thickBot="1" x14ac:dyDescent="0.4">
      <c r="A58" s="458"/>
      <c r="B58" s="458"/>
      <c r="C58" s="460"/>
      <c r="D58" s="464"/>
      <c r="E58" s="449" t="s">
        <v>326</v>
      </c>
      <c r="F58" s="450"/>
      <c r="G58" s="451"/>
      <c r="H58" s="452"/>
      <c r="I58" s="452"/>
      <c r="J58" s="453"/>
    </row>
    <row r="59" spans="1:10" ht="45" customHeight="1" x14ac:dyDescent="0.35">
      <c r="A59" s="458"/>
      <c r="B59" s="458"/>
      <c r="C59" s="460"/>
      <c r="D59" s="462" t="s">
        <v>382</v>
      </c>
      <c r="E59" s="467" t="s">
        <v>323</v>
      </c>
      <c r="F59" s="468"/>
      <c r="G59" s="442"/>
      <c r="H59" s="443"/>
      <c r="I59" s="443"/>
      <c r="J59" s="444"/>
    </row>
    <row r="60" spans="1:10" ht="45" customHeight="1" x14ac:dyDescent="0.35">
      <c r="A60" s="458"/>
      <c r="B60" s="458"/>
      <c r="C60" s="460"/>
      <c r="D60" s="463"/>
      <c r="E60" s="469" t="s">
        <v>324</v>
      </c>
      <c r="F60" s="395"/>
      <c r="G60" s="413"/>
      <c r="H60" s="414"/>
      <c r="I60" s="414"/>
      <c r="J60" s="447"/>
    </row>
    <row r="61" spans="1:10" ht="45" customHeight="1" x14ac:dyDescent="0.35">
      <c r="A61" s="458"/>
      <c r="B61" s="458"/>
      <c r="C61" s="460"/>
      <c r="D61" s="463"/>
      <c r="E61" s="469" t="s">
        <v>325</v>
      </c>
      <c r="F61" s="395"/>
      <c r="G61" s="413"/>
      <c r="H61" s="414"/>
      <c r="I61" s="414"/>
      <c r="J61" s="447"/>
    </row>
    <row r="62" spans="1:10" ht="100" customHeight="1" thickBot="1" x14ac:dyDescent="0.4">
      <c r="A62" s="458"/>
      <c r="B62" s="458"/>
      <c r="C62" s="461"/>
      <c r="D62" s="464"/>
      <c r="E62" s="470" t="s">
        <v>326</v>
      </c>
      <c r="F62" s="471"/>
      <c r="G62" s="451"/>
      <c r="H62" s="452"/>
      <c r="I62" s="452"/>
      <c r="J62" s="453"/>
    </row>
    <row r="63" spans="1:10" x14ac:dyDescent="0.35">
      <c r="A63" s="474"/>
      <c r="B63" s="475"/>
      <c r="C63" s="475"/>
      <c r="D63" s="475"/>
      <c r="E63" s="476"/>
      <c r="F63" s="476"/>
      <c r="G63" s="476"/>
      <c r="H63" s="476"/>
      <c r="I63" s="476"/>
      <c r="J63" s="477"/>
    </row>
  </sheetData>
  <sheetProtection algorithmName="SHA-512" hashValue="QWDS3Soo9uD3QL/U4euuLAwElBZFT8mS1E8Vj1p9IvDTAmsvezTlFePAkcFxjtRPYP5wFKK6IWL23QvoJ1iGWg==" saltValue="RFYjeXWgpTsa30uXxuLBgg==" spinCount="100000" sheet="1" objects="1" scenarios="1" selectLockedCells="1"/>
  <dataConsolidate link="1"/>
  <mergeCells count="135">
    <mergeCell ref="G57:J57"/>
    <mergeCell ref="E58:F58"/>
    <mergeCell ref="A63:J63"/>
    <mergeCell ref="G58:J58"/>
    <mergeCell ref="D59:D62"/>
    <mergeCell ref="E59:F59"/>
    <mergeCell ref="G59:J59"/>
    <mergeCell ref="E60:F60"/>
    <mergeCell ref="G60:J60"/>
    <mergeCell ref="E61:F61"/>
    <mergeCell ref="G61:J61"/>
    <mergeCell ref="E62:F62"/>
    <mergeCell ref="G62:J62"/>
    <mergeCell ref="E46:F46"/>
    <mergeCell ref="G46:J46"/>
    <mergeCell ref="E47:F47"/>
    <mergeCell ref="G47:J47"/>
    <mergeCell ref="E48:F48"/>
    <mergeCell ref="G48:J48"/>
    <mergeCell ref="C49:J49"/>
    <mergeCell ref="C50:J50"/>
    <mergeCell ref="C51:C62"/>
    <mergeCell ref="D51:D54"/>
    <mergeCell ref="E51:F51"/>
    <mergeCell ref="G51:J51"/>
    <mergeCell ref="E52:F52"/>
    <mergeCell ref="G52:J52"/>
    <mergeCell ref="E53:F53"/>
    <mergeCell ref="G53:J53"/>
    <mergeCell ref="E54:F54"/>
    <mergeCell ref="G54:J54"/>
    <mergeCell ref="D55:D58"/>
    <mergeCell ref="E55:F55"/>
    <mergeCell ref="G55:J55"/>
    <mergeCell ref="E56:F56"/>
    <mergeCell ref="G56:J56"/>
    <mergeCell ref="E57:F57"/>
    <mergeCell ref="C35:J35"/>
    <mergeCell ref="C36:J36"/>
    <mergeCell ref="C37:C48"/>
    <mergeCell ref="D37:D40"/>
    <mergeCell ref="E37:F37"/>
    <mergeCell ref="G37:J37"/>
    <mergeCell ref="E38:F38"/>
    <mergeCell ref="G38:J38"/>
    <mergeCell ref="E39:F39"/>
    <mergeCell ref="G39:J39"/>
    <mergeCell ref="E40:F40"/>
    <mergeCell ref="G40:J40"/>
    <mergeCell ref="D41:D44"/>
    <mergeCell ref="E41:F41"/>
    <mergeCell ref="G41:J41"/>
    <mergeCell ref="E42:F42"/>
    <mergeCell ref="G42:J42"/>
    <mergeCell ref="E43:F43"/>
    <mergeCell ref="G43:J43"/>
    <mergeCell ref="E44:F44"/>
    <mergeCell ref="G44:J44"/>
    <mergeCell ref="D45:D48"/>
    <mergeCell ref="E45:F45"/>
    <mergeCell ref="G45:J45"/>
    <mergeCell ref="G29:J29"/>
    <mergeCell ref="E30:F30"/>
    <mergeCell ref="G30:J30"/>
    <mergeCell ref="D31:D34"/>
    <mergeCell ref="E31:F31"/>
    <mergeCell ref="G31:J31"/>
    <mergeCell ref="E32:F32"/>
    <mergeCell ref="G32:J32"/>
    <mergeCell ref="E33:F33"/>
    <mergeCell ref="G33:J33"/>
    <mergeCell ref="E34:F34"/>
    <mergeCell ref="G34:J34"/>
    <mergeCell ref="E18:F18"/>
    <mergeCell ref="G18:J18"/>
    <mergeCell ref="E19:F19"/>
    <mergeCell ref="G19:J19"/>
    <mergeCell ref="E20:F20"/>
    <mergeCell ref="G20:J20"/>
    <mergeCell ref="C21:J21"/>
    <mergeCell ref="C22:J22"/>
    <mergeCell ref="C23:C34"/>
    <mergeCell ref="D23:D26"/>
    <mergeCell ref="E23:F23"/>
    <mergeCell ref="G23:J23"/>
    <mergeCell ref="E24:F24"/>
    <mergeCell ref="G24:J24"/>
    <mergeCell ref="E25:F25"/>
    <mergeCell ref="G25:J25"/>
    <mergeCell ref="E26:F26"/>
    <mergeCell ref="G26:J26"/>
    <mergeCell ref="D27:D30"/>
    <mergeCell ref="E27:F27"/>
    <mergeCell ref="G27:J27"/>
    <mergeCell ref="E28:F28"/>
    <mergeCell ref="G28:J28"/>
    <mergeCell ref="E29:F29"/>
    <mergeCell ref="E11:F11"/>
    <mergeCell ref="G11:J11"/>
    <mergeCell ref="E12:F12"/>
    <mergeCell ref="G12:J12"/>
    <mergeCell ref="C6:D6"/>
    <mergeCell ref="A7:J7"/>
    <mergeCell ref="A8:J8"/>
    <mergeCell ref="A9:A62"/>
    <mergeCell ref="B9:B62"/>
    <mergeCell ref="C9:C20"/>
    <mergeCell ref="D9:D12"/>
    <mergeCell ref="E9:F9"/>
    <mergeCell ref="D13:D16"/>
    <mergeCell ref="E13:F13"/>
    <mergeCell ref="G13:J13"/>
    <mergeCell ref="E14:F14"/>
    <mergeCell ref="G14:J14"/>
    <mergeCell ref="E15:F15"/>
    <mergeCell ref="G15:J15"/>
    <mergeCell ref="E16:F16"/>
    <mergeCell ref="G16:J16"/>
    <mergeCell ref="D17:D20"/>
    <mergeCell ref="E17:F17"/>
    <mergeCell ref="G17:J17"/>
    <mergeCell ref="A1:F2"/>
    <mergeCell ref="G1:J1"/>
    <mergeCell ref="G2:J2"/>
    <mergeCell ref="A3:J3"/>
    <mergeCell ref="A4:B4"/>
    <mergeCell ref="C4:D4"/>
    <mergeCell ref="G4:J4"/>
    <mergeCell ref="G9:J9"/>
    <mergeCell ref="E10:F10"/>
    <mergeCell ref="G10:J10"/>
    <mergeCell ref="G6:H6"/>
    <mergeCell ref="I6:J6"/>
    <mergeCell ref="A5:H5"/>
    <mergeCell ref="I5:J5"/>
  </mergeCells>
  <conditionalFormatting sqref="G2">
    <cfRule type="dataBar" priority="1">
      <dataBar>
        <cfvo type="num" val="0"/>
        <cfvo type="num" val="1"/>
        <color rgb="FF00B050"/>
      </dataBar>
      <extLst>
        <ext xmlns:x14="http://schemas.microsoft.com/office/spreadsheetml/2009/9/main" uri="{B025F937-C7B1-47D3-B67F-A62EFF666E3E}">
          <x14:id>{A726C70F-80AF-47A6-82A9-79005C6F517E}</x14:id>
        </ext>
      </extLst>
    </cfRule>
  </conditionalFormatting>
  <dataValidations count="2">
    <dataValidation operator="greaterThan" allowBlank="1" showInputMessage="1" showErrorMessage="1" error="Please enter a date (dd/mm/yy) within the past 5 years " sqref="G13:J14 G27:J28 G41:J42 G55:J56" xr:uid="{4ADF14C8-86F9-4347-B7FE-89EF449DC538}"/>
    <dataValidation operator="greaterThan" allowBlank="1" showInputMessage="1" showErrorMessage="1" errorTitle="Invalid Entry" error="You must enter a whole number greater than zero" sqref="G11:J11 G19:J19 G25:J25 G33:J33 G39:J39 G47:J47 G53:J53 G61:J61" xr:uid="{5E71EFBD-46B2-4810-BABE-13B349910C16}"/>
  </dataValidations>
  <pageMargins left="0.23622047244094491" right="0.23622047244094491" top="0.74803149606299213" bottom="0.74803149606299213" header="0.31496062992125984" footer="0.31496062992125984"/>
  <pageSetup paperSize="9" scale="14" fitToHeight="2" orientation="portrait" r:id="rId1"/>
  <extLst>
    <ext xmlns:x14="http://schemas.microsoft.com/office/spreadsheetml/2009/9/main" uri="{78C0D931-6437-407d-A8EE-F0AAD7539E65}">
      <x14:conditionalFormattings>
        <x14:conditionalFormatting xmlns:xm="http://schemas.microsoft.com/office/excel/2006/main">
          <x14:cfRule type="dataBar" id="{A726C70F-80AF-47A6-82A9-79005C6F517E}">
            <x14:dataBar minLength="0" maxLength="100" gradient="0">
              <x14:cfvo type="num">
                <xm:f>0</xm:f>
              </x14:cfvo>
              <x14:cfvo type="num">
                <xm:f>1</xm:f>
              </x14:cfvo>
              <x14:negativeFillColor rgb="FFFF0000"/>
              <x14:axisColor rgb="FF000000"/>
            </x14:dataBar>
          </x14:cfRule>
          <xm:sqref>G2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499868B2-9593-42D4-A698-E87856CE7CD3}">
          <x14:formula1>
            <xm:f>Dropdowns!$A$2:$A$3</xm:f>
          </x14:formula1>
          <xm:sqref>G6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BCC69-71A4-40FD-8B00-310479D6770B}">
  <sheetPr>
    <tabColor rgb="FFFFFF00"/>
    <pageSetUpPr fitToPage="1"/>
  </sheetPr>
  <dimension ref="A1:AB10"/>
  <sheetViews>
    <sheetView view="pageBreakPreview" zoomScale="90" zoomScaleNormal="70" zoomScaleSheetLayoutView="90" workbookViewId="0">
      <pane ySplit="2" topLeftCell="A3" activePane="bottomLeft" state="frozen"/>
      <selection activeCell="I12" sqref="I12"/>
      <selection pane="bottomLeft" activeCell="F10" sqref="F10"/>
    </sheetView>
  </sheetViews>
  <sheetFormatPr defaultColWidth="9.1796875" defaultRowHeight="14.5" x14ac:dyDescent="0.35"/>
  <cols>
    <col min="1" max="1" width="9.54296875" style="58" bestFit="1" customWidth="1"/>
    <col min="2" max="2" width="17.453125" style="58" customWidth="1"/>
    <col min="3" max="3" width="60.54296875" style="55" customWidth="1"/>
    <col min="4" max="4" width="19.453125" style="50" customWidth="1"/>
    <col min="5" max="5" width="17.54296875" style="50" customWidth="1"/>
    <col min="6" max="6" width="29.1796875" style="50" customWidth="1"/>
    <col min="7" max="7" width="29.1796875" style="50" hidden="1" customWidth="1"/>
    <col min="8" max="8" width="29.1796875" style="50" customWidth="1"/>
    <col min="9" max="9" width="6.54296875" customWidth="1"/>
    <col min="10" max="20" width="9.1796875" hidden="1" customWidth="1"/>
    <col min="22" max="28" width="9.1796875" hidden="1" customWidth="1"/>
  </cols>
  <sheetData>
    <row r="1" spans="1:27" ht="23.25" customHeight="1" x14ac:dyDescent="0.35">
      <c r="A1" s="480" t="s">
        <v>510</v>
      </c>
      <c r="B1" s="481"/>
      <c r="C1" s="481"/>
      <c r="D1" s="481"/>
      <c r="E1" s="481"/>
      <c r="F1" s="484" t="s">
        <v>88</v>
      </c>
      <c r="G1" s="485"/>
      <c r="H1" s="485"/>
      <c r="W1" s="43" t="s">
        <v>452</v>
      </c>
      <c r="X1" s="43" t="s">
        <v>453</v>
      </c>
      <c r="Y1" s="62" t="s">
        <v>81</v>
      </c>
      <c r="Z1" s="62" t="s">
        <v>79</v>
      </c>
      <c r="AA1" s="62" t="s">
        <v>87</v>
      </c>
    </row>
    <row r="2" spans="1:27" ht="19.5" customHeight="1" x14ac:dyDescent="0.35">
      <c r="A2" s="482"/>
      <c r="B2" s="483"/>
      <c r="C2" s="483"/>
      <c r="D2" s="483"/>
      <c r="E2" s="483"/>
      <c r="F2" s="486">
        <f>IFERROR(AA2,0)</f>
        <v>0</v>
      </c>
      <c r="G2" s="487"/>
      <c r="H2" s="487"/>
      <c r="W2" s="43">
        <v>4</v>
      </c>
      <c r="X2" s="43">
        <f>IF(OR('4. Requirement Application'!D5="Yes",'4. Requirement Application'!D6="Yes",'4. Requirement Application'!D11="Yes",'4. Requirement Application'!D12="Yes"),4,0)</f>
        <v>0</v>
      </c>
      <c r="Y2" s="62">
        <f>SUM(W2:X2)</f>
        <v>4</v>
      </c>
      <c r="Z2" s="62">
        <f>COUNTA(F6,H6,F8:H10)</f>
        <v>0</v>
      </c>
      <c r="AA2" s="62">
        <f>Z2/Y2</f>
        <v>0</v>
      </c>
    </row>
    <row r="3" spans="1:27" ht="94.5" customHeight="1" x14ac:dyDescent="0.35">
      <c r="A3" s="488" t="s">
        <v>175</v>
      </c>
      <c r="B3" s="489"/>
      <c r="C3" s="489"/>
      <c r="D3" s="489"/>
      <c r="E3" s="489"/>
      <c r="F3" s="489"/>
      <c r="G3" s="489"/>
      <c r="H3" s="489"/>
    </row>
    <row r="4" spans="1:27" ht="31.5" customHeight="1" x14ac:dyDescent="0.35">
      <c r="A4" s="167" t="s">
        <v>143</v>
      </c>
      <c r="B4" s="121" t="s">
        <v>420</v>
      </c>
      <c r="C4" s="121" t="s">
        <v>71</v>
      </c>
      <c r="D4" s="121" t="s">
        <v>72</v>
      </c>
      <c r="E4" s="121" t="s">
        <v>82</v>
      </c>
      <c r="F4" s="361" t="s">
        <v>73</v>
      </c>
      <c r="G4" s="362"/>
      <c r="H4" s="362"/>
    </row>
    <row r="5" spans="1:27" ht="17.25" customHeight="1" x14ac:dyDescent="0.35">
      <c r="A5" s="364" t="s">
        <v>445</v>
      </c>
      <c r="B5" s="365"/>
      <c r="C5" s="365"/>
      <c r="D5" s="365"/>
      <c r="E5" s="365"/>
      <c r="F5" s="365"/>
      <c r="G5" s="365"/>
      <c r="H5" s="365"/>
    </row>
    <row r="6" spans="1:27" ht="69.650000000000006" customHeight="1" x14ac:dyDescent="0.35">
      <c r="A6" s="168" t="s">
        <v>418</v>
      </c>
      <c r="B6" s="169" t="s">
        <v>419</v>
      </c>
      <c r="C6" s="215" t="s">
        <v>446</v>
      </c>
      <c r="D6" s="133" t="s">
        <v>472</v>
      </c>
      <c r="E6" s="158" t="s">
        <v>304</v>
      </c>
      <c r="F6" s="228"/>
      <c r="G6" s="226"/>
      <c r="H6" s="226"/>
    </row>
    <row r="7" spans="1:27" ht="21.75" customHeight="1" x14ac:dyDescent="0.35">
      <c r="A7" s="374" t="s">
        <v>474</v>
      </c>
      <c r="B7" s="376"/>
      <c r="C7" s="376"/>
      <c r="D7" s="376"/>
      <c r="E7" s="376"/>
      <c r="F7" s="376"/>
      <c r="G7" s="376"/>
      <c r="H7" s="376"/>
    </row>
    <row r="8" spans="1:27" ht="78" customHeight="1" x14ac:dyDescent="0.35">
      <c r="A8" s="170" t="s">
        <v>421</v>
      </c>
      <c r="B8" s="171" t="s">
        <v>419</v>
      </c>
      <c r="C8" s="215" t="s">
        <v>423</v>
      </c>
      <c r="D8" s="133" t="s">
        <v>472</v>
      </c>
      <c r="E8" s="158" t="s">
        <v>480</v>
      </c>
      <c r="F8" s="229"/>
      <c r="G8" s="227"/>
      <c r="H8" s="227"/>
    </row>
    <row r="9" spans="1:27" ht="92.5" customHeight="1" x14ac:dyDescent="0.35">
      <c r="A9" s="170" t="s">
        <v>424</v>
      </c>
      <c r="B9" s="478" t="s">
        <v>473</v>
      </c>
      <c r="C9" s="215" t="s">
        <v>422</v>
      </c>
      <c r="D9" s="133" t="s">
        <v>472</v>
      </c>
      <c r="E9" s="158" t="s">
        <v>481</v>
      </c>
      <c r="F9" s="229"/>
      <c r="G9" s="227"/>
      <c r="H9" s="227"/>
    </row>
    <row r="10" spans="1:27" ht="100.5" customHeight="1" x14ac:dyDescent="0.35">
      <c r="A10" s="170" t="s">
        <v>425</v>
      </c>
      <c r="B10" s="479"/>
      <c r="C10" s="215" t="s">
        <v>426</v>
      </c>
      <c r="D10" s="133" t="s">
        <v>472</v>
      </c>
      <c r="E10" s="158" t="s">
        <v>481</v>
      </c>
      <c r="F10" s="229"/>
      <c r="G10" s="227"/>
      <c r="H10" s="227"/>
    </row>
  </sheetData>
  <sheetProtection algorithmName="SHA-512" hashValue="YY+XsV07/9PksO0fZw0Q+v1gyhiZpXo6giRMAA+cioZOwhvMfi4FyB5HiSyFSLWS5CK/4GmdmyPpNGMOn2QGgQ==" saltValue="wqFzFzCN35uHtT/UOT/lRg==" spinCount="100000" sheet="1" objects="1" scenarios="1" selectLockedCells="1"/>
  <dataConsolidate link="1"/>
  <mergeCells count="8">
    <mergeCell ref="B9:B10"/>
    <mergeCell ref="A5:H5"/>
    <mergeCell ref="A7:H7"/>
    <mergeCell ref="A1:E2"/>
    <mergeCell ref="F1:H1"/>
    <mergeCell ref="F2:H2"/>
    <mergeCell ref="A3:H3"/>
    <mergeCell ref="F4:H4"/>
  </mergeCells>
  <conditionalFormatting sqref="F2">
    <cfRule type="dataBar" priority="1">
      <dataBar>
        <cfvo type="num" val="0"/>
        <cfvo type="num" val="1"/>
        <color rgb="FF00B050"/>
      </dataBar>
      <extLst>
        <ext xmlns:x14="http://schemas.microsoft.com/office/spreadsheetml/2009/9/main" uri="{B025F937-C7B1-47D3-B67F-A62EFF666E3E}">
          <x14:id>{072F8FCA-E22A-4835-AA86-9C4BD2EFEAF9}</x14:id>
        </ext>
      </extLst>
    </cfRule>
  </conditionalFormatting>
  <pageMargins left="0.23622047244094491" right="0.23622047244094491" top="0.74803149606299213" bottom="0.74803149606299213" header="0.31496062992125984" footer="0.31496062992125984"/>
  <pageSetup paperSize="9" scale="78" orientation="landscape" r:id="rId1"/>
  <extLst>
    <ext xmlns:x14="http://schemas.microsoft.com/office/spreadsheetml/2009/9/main" uri="{78C0D931-6437-407d-A8EE-F0AAD7539E65}">
      <x14:conditionalFormattings>
        <x14:conditionalFormatting xmlns:xm="http://schemas.microsoft.com/office/excel/2006/main">
          <x14:cfRule type="dataBar" id="{072F8FCA-E22A-4835-AA86-9C4BD2EFEAF9}">
            <x14:dataBar minLength="0" maxLength="100" gradient="0">
              <x14:cfvo type="num">
                <xm:f>0</xm:f>
              </x14:cfvo>
              <x14:cfvo type="num">
                <xm:f>1</xm:f>
              </x14:cfvo>
              <x14:negativeFillColor rgb="FFFF0000"/>
              <x14:axisColor rgb="FF000000"/>
            </x14:dataBar>
          </x14:cfRule>
          <xm:sqref>F2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2CA2F836-294C-477A-A75F-3395E035B9E8}">
          <x14:formula1>
            <xm:f>Dropdowns!$A$2:$A$3</xm:f>
          </x14:formula1>
          <xm:sqref>F6:G6 F8:G10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8C9C4-5238-4BE9-A9FE-40265B14C6B7}">
  <sheetPr>
    <tabColor theme="5" tint="0.59999389629810485"/>
    <pageSetUpPr fitToPage="1"/>
  </sheetPr>
  <dimension ref="A1:Y11"/>
  <sheetViews>
    <sheetView view="pageBreakPreview" zoomScale="90" zoomScaleNormal="100" zoomScaleSheetLayoutView="90" workbookViewId="0">
      <pane ySplit="2" topLeftCell="A3" activePane="bottomLeft" state="frozen"/>
      <selection activeCell="I12" sqref="I12"/>
      <selection pane="bottomLeft" activeCell="E11" sqref="E11:G11"/>
    </sheetView>
  </sheetViews>
  <sheetFormatPr defaultColWidth="37.1796875" defaultRowHeight="14.5" x14ac:dyDescent="0.35"/>
  <cols>
    <col min="1" max="1" width="10.26953125" style="70" customWidth="1"/>
    <col min="2" max="2" width="58.81640625" style="72" customWidth="1"/>
    <col min="3" max="3" width="29.7265625" style="72" customWidth="1"/>
    <col min="4" max="4" width="13.81640625" style="72" customWidth="1"/>
    <col min="5" max="7" width="21.26953125" style="86" customWidth="1"/>
    <col min="8" max="22" width="37.1796875" style="70"/>
    <col min="23" max="25" width="0" style="70" hidden="1" customWidth="1"/>
    <col min="26" max="16384" width="37.1796875" style="70"/>
  </cols>
  <sheetData>
    <row r="1" spans="1:25" ht="23.25" customHeight="1" x14ac:dyDescent="0.35">
      <c r="A1" s="491" t="s">
        <v>511</v>
      </c>
      <c r="B1" s="491"/>
      <c r="C1" s="492" t="s">
        <v>88</v>
      </c>
      <c r="D1" s="492"/>
      <c r="E1" s="492"/>
      <c r="F1" s="492"/>
      <c r="G1" s="492"/>
      <c r="W1" s="73"/>
      <c r="X1" s="73"/>
    </row>
    <row r="2" spans="1:25" ht="23.5" x14ac:dyDescent="0.35">
      <c r="A2" s="491"/>
      <c r="B2" s="491"/>
      <c r="C2" s="493">
        <f>IFERROR(N2,0)</f>
        <v>0</v>
      </c>
      <c r="D2" s="493"/>
      <c r="E2" s="493"/>
      <c r="F2" s="493"/>
      <c r="G2" s="493"/>
      <c r="L2" s="70">
        <f>IF(E8="NA",2,4)</f>
        <v>4</v>
      </c>
      <c r="M2" s="70">
        <f>IF(E8="Yes",COUNTA(E8,E9,E10,E11),IF(E8="NA",COUNTA(E8,E11),0))</f>
        <v>0</v>
      </c>
      <c r="N2" s="85">
        <f>M2/L2</f>
        <v>0</v>
      </c>
      <c r="W2" s="74" t="s">
        <v>81</v>
      </c>
      <c r="X2" s="74" t="s">
        <v>79</v>
      </c>
      <c r="Y2" s="74" t="s">
        <v>87</v>
      </c>
    </row>
    <row r="3" spans="1:25" ht="96" customHeight="1" x14ac:dyDescent="0.35">
      <c r="A3" s="494" t="s">
        <v>151</v>
      </c>
      <c r="B3" s="495"/>
      <c r="C3" s="495"/>
      <c r="D3" s="495"/>
      <c r="E3" s="495"/>
      <c r="F3" s="495"/>
      <c r="G3" s="496"/>
      <c r="W3" s="74" t="e">
        <f>IF(#REF!="No",1)+IF(#REF!="",1)+IF(#REF!="Yes",7)</f>
        <v>#REF!</v>
      </c>
      <c r="X3" s="74">
        <f>COUNTA(E7:G11)</f>
        <v>0</v>
      </c>
      <c r="Y3" s="74" t="e">
        <f>X3/W3</f>
        <v>#REF!</v>
      </c>
    </row>
    <row r="4" spans="1:25" ht="15" customHeight="1" x14ac:dyDescent="0.35">
      <c r="A4" s="361"/>
      <c r="B4" s="362"/>
      <c r="C4" s="362"/>
      <c r="D4" s="362"/>
      <c r="E4" s="362"/>
      <c r="F4" s="362"/>
      <c r="G4" s="363"/>
    </row>
    <row r="5" spans="1:25" ht="39" customHeight="1" x14ac:dyDescent="0.35">
      <c r="A5" s="266"/>
      <c r="B5" s="266"/>
      <c r="C5" s="266"/>
      <c r="D5" s="266"/>
      <c r="E5" s="266"/>
      <c r="F5" s="266"/>
      <c r="G5" s="266"/>
    </row>
    <row r="6" spans="1:25" ht="26" x14ac:dyDescent="0.35">
      <c r="A6" s="121" t="s">
        <v>143</v>
      </c>
      <c r="B6" s="121" t="s">
        <v>71</v>
      </c>
      <c r="C6" s="121" t="s">
        <v>72</v>
      </c>
      <c r="D6" s="121" t="s">
        <v>82</v>
      </c>
      <c r="E6" s="428" t="s">
        <v>73</v>
      </c>
      <c r="F6" s="428"/>
      <c r="G6" s="428"/>
    </row>
    <row r="7" spans="1:25" ht="155.15" customHeight="1" x14ac:dyDescent="0.35">
      <c r="A7" s="497" t="s">
        <v>165</v>
      </c>
      <c r="B7" s="497"/>
      <c r="C7" s="497"/>
      <c r="D7" s="497"/>
      <c r="E7" s="497"/>
      <c r="F7" s="497"/>
      <c r="G7" s="497"/>
    </row>
    <row r="8" spans="1:25" ht="70.5" customHeight="1" x14ac:dyDescent="0.35">
      <c r="A8" s="174" t="s">
        <v>167</v>
      </c>
      <c r="B8" s="175" t="s">
        <v>160</v>
      </c>
      <c r="C8" s="176" t="s">
        <v>157</v>
      </c>
      <c r="D8" s="134" t="s">
        <v>155</v>
      </c>
      <c r="E8" s="498"/>
      <c r="F8" s="498"/>
      <c r="G8" s="498"/>
    </row>
    <row r="9" spans="1:25" ht="112.5" customHeight="1" x14ac:dyDescent="0.35">
      <c r="A9" s="251" t="s">
        <v>169</v>
      </c>
      <c r="B9" s="177" t="s">
        <v>159</v>
      </c>
      <c r="C9" s="178" t="s">
        <v>211</v>
      </c>
      <c r="D9" s="128" t="s">
        <v>155</v>
      </c>
      <c r="E9" s="490"/>
      <c r="F9" s="490"/>
      <c r="G9" s="490"/>
    </row>
    <row r="10" spans="1:25" ht="100" customHeight="1" x14ac:dyDescent="0.35">
      <c r="A10" s="254"/>
      <c r="B10" s="179" t="s">
        <v>158</v>
      </c>
      <c r="C10" s="178" t="s">
        <v>74</v>
      </c>
      <c r="D10" s="128" t="s">
        <v>155</v>
      </c>
      <c r="E10" s="499"/>
      <c r="F10" s="499"/>
      <c r="G10" s="499"/>
    </row>
    <row r="11" spans="1:25" ht="100" customHeight="1" x14ac:dyDescent="0.35">
      <c r="A11" s="174" t="s">
        <v>170</v>
      </c>
      <c r="B11" s="177" t="s">
        <v>154</v>
      </c>
      <c r="C11" s="178" t="s">
        <v>156</v>
      </c>
      <c r="D11" s="128" t="s">
        <v>155</v>
      </c>
      <c r="E11" s="490"/>
      <c r="F11" s="490"/>
      <c r="G11" s="490"/>
    </row>
  </sheetData>
  <sheetProtection algorithmName="SHA-512" hashValue="c5+H7D1xs18VQ/1YIokLi6gEwRD70zfA/HNdChlTP82d8KgRpWgDSMkR6uZR+O2NAYaDU5WbQq5Km/X5jGxWnA==" saltValue="PQ0VWV9OZ4OJKApATWJN3Q==" spinCount="100000" sheet="1" objects="1" scenarios="1" selectLockedCells="1"/>
  <mergeCells count="13">
    <mergeCell ref="E11:G11"/>
    <mergeCell ref="A9:A10"/>
    <mergeCell ref="A1:B2"/>
    <mergeCell ref="C1:G1"/>
    <mergeCell ref="C2:G2"/>
    <mergeCell ref="A3:G3"/>
    <mergeCell ref="A4:G4"/>
    <mergeCell ref="A5:G5"/>
    <mergeCell ref="E6:G6"/>
    <mergeCell ref="A7:G7"/>
    <mergeCell ref="E8:G8"/>
    <mergeCell ref="E9:G9"/>
    <mergeCell ref="E10:G10"/>
  </mergeCells>
  <conditionalFormatting sqref="C2:G2">
    <cfRule type="dataBar" priority="1">
      <dataBar>
        <cfvo type="num" val="0"/>
        <cfvo type="num" val="1"/>
        <color rgb="FF00B050"/>
      </dataBar>
      <extLst>
        <ext xmlns:x14="http://schemas.microsoft.com/office/spreadsheetml/2009/9/main" uri="{B025F937-C7B1-47D3-B67F-A62EFF666E3E}">
          <x14:id>{61033500-A82D-40C0-A518-E8A41F51AA8D}</x14:id>
        </ext>
      </extLst>
    </cfRule>
  </conditionalFormatting>
  <conditionalFormatting sqref="E9:G10">
    <cfRule type="expression" dxfId="16" priority="6">
      <formula>$E$8="NA"</formula>
    </cfRule>
  </conditionalFormatting>
  <dataValidations count="3">
    <dataValidation type="list" allowBlank="1" showInputMessage="1" showErrorMessage="1" sqref="E11:G11" xr:uid="{DABC7298-1FDE-4C03-AFBD-1EB88838C339}">
      <formula1>"Yes, No, NA"</formula1>
    </dataValidation>
    <dataValidation type="list" allowBlank="1" showInputMessage="1" showErrorMessage="1" sqref="E9:G9" xr:uid="{424A6E16-A775-44DE-A245-15A4354BDB32}">
      <formula1>"Yes, No"</formula1>
    </dataValidation>
    <dataValidation type="list" allowBlank="1" showInputMessage="1" showErrorMessage="1" sqref="E8:G8" xr:uid="{D3233A8B-F03F-44B8-A568-E420E54B9E15}">
      <formula1>"Yes, NA"</formula1>
    </dataValidation>
  </dataValidations>
  <pageMargins left="0.70866141732283472" right="0.70866141732283472" top="0.74803149606299213" bottom="0.74803149606299213" header="0.31496062992125984" footer="0.31496062992125984"/>
  <pageSetup paperSize="9" scale="63" orientation="landscape" r:id="rId1"/>
  <extLst>
    <ext xmlns:x14="http://schemas.microsoft.com/office/spreadsheetml/2009/9/main" uri="{78C0D931-6437-407d-A8EE-F0AAD7539E65}">
      <x14:conditionalFormattings>
        <x14:conditionalFormatting xmlns:xm="http://schemas.microsoft.com/office/excel/2006/main">
          <x14:cfRule type="dataBar" id="{61033500-A82D-40C0-A518-E8A41F51AA8D}">
            <x14:dataBar minLength="0" maxLength="100" gradient="0">
              <x14:cfvo type="num">
                <xm:f>0</xm:f>
              </x14:cfvo>
              <x14:cfvo type="num">
                <xm:f>1</xm:f>
              </x14:cfvo>
              <x14:negativeFillColor rgb="FFFF0000"/>
              <x14:axisColor rgb="FF000000"/>
            </x14:dataBar>
          </x14:cfRule>
          <xm:sqref>C2:G2</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FB127-03F4-4810-BE15-E928B7C1CEA6}">
  <sheetPr>
    <tabColor theme="5" tint="0.59999389629810485"/>
    <pageSetUpPr fitToPage="1"/>
  </sheetPr>
  <dimension ref="A1:Y9"/>
  <sheetViews>
    <sheetView view="pageBreakPreview" zoomScale="80" zoomScaleNormal="85" zoomScaleSheetLayoutView="80" workbookViewId="0">
      <pane ySplit="2" topLeftCell="A3" activePane="bottomLeft" state="frozen"/>
      <selection activeCell="I12" sqref="I12"/>
      <selection pane="bottomLeft" activeCell="E9" sqref="E9:G9"/>
    </sheetView>
  </sheetViews>
  <sheetFormatPr defaultColWidth="37.1796875" defaultRowHeight="14.5" x14ac:dyDescent="0.35"/>
  <cols>
    <col min="1" max="1" width="10.26953125" style="70" customWidth="1"/>
    <col min="2" max="2" width="58.81640625" style="72" customWidth="1"/>
    <col min="3" max="3" width="29.7265625" style="72" customWidth="1"/>
    <col min="4" max="4" width="13.81640625" style="72" customWidth="1"/>
    <col min="5" max="7" width="21.26953125" style="84" customWidth="1"/>
    <col min="8" max="22" width="37.1796875" style="70"/>
    <col min="23" max="25" width="0" style="70" hidden="1" customWidth="1"/>
    <col min="26" max="16384" width="37.1796875" style="70"/>
  </cols>
  <sheetData>
    <row r="1" spans="1:25" ht="23.25" customHeight="1" x14ac:dyDescent="0.35">
      <c r="A1" s="491" t="s">
        <v>512</v>
      </c>
      <c r="B1" s="491"/>
      <c r="C1" s="492" t="s">
        <v>88</v>
      </c>
      <c r="D1" s="492"/>
      <c r="E1" s="492"/>
      <c r="F1" s="492"/>
      <c r="G1" s="492"/>
      <c r="W1" s="73"/>
      <c r="X1" s="73"/>
    </row>
    <row r="2" spans="1:25" ht="23.5" x14ac:dyDescent="0.35">
      <c r="A2" s="491"/>
      <c r="B2" s="491"/>
      <c r="C2" s="493">
        <f>IFERROR(N2,0)</f>
        <v>0</v>
      </c>
      <c r="D2" s="493"/>
      <c r="E2" s="493"/>
      <c r="F2" s="493"/>
      <c r="G2" s="493"/>
      <c r="L2" s="70">
        <f>IF(E6="Yes",3,2)</f>
        <v>2</v>
      </c>
      <c r="M2" s="70">
        <f>IF(E6="Yes",COUNTA(E6,E7,E9),COUNTA(E6,E9))</f>
        <v>0</v>
      </c>
      <c r="N2" s="85">
        <f>M2/L2</f>
        <v>0</v>
      </c>
      <c r="W2" s="74" t="s">
        <v>81</v>
      </c>
      <c r="X2" s="74" t="s">
        <v>79</v>
      </c>
      <c r="Y2" s="74" t="s">
        <v>87</v>
      </c>
    </row>
    <row r="3" spans="1:25" ht="96" customHeight="1" x14ac:dyDescent="0.35">
      <c r="A3" s="494" t="s">
        <v>151</v>
      </c>
      <c r="B3" s="495"/>
      <c r="C3" s="495"/>
      <c r="D3" s="495"/>
      <c r="E3" s="495"/>
      <c r="F3" s="495"/>
      <c r="G3" s="496"/>
      <c r="W3" s="74" t="e">
        <f>IF(#REF!="No",1)+IF(#REF!="",1)+IF(#REF!="Yes",7)</f>
        <v>#REF!</v>
      </c>
      <c r="X3" s="74">
        <f>COUNTA(#REF!)</f>
        <v>1</v>
      </c>
      <c r="Y3" s="74" t="e">
        <f>X3/W3</f>
        <v>#REF!</v>
      </c>
    </row>
    <row r="4" spans="1:25" ht="26" x14ac:dyDescent="0.35">
      <c r="A4" s="121" t="s">
        <v>143</v>
      </c>
      <c r="B4" s="121" t="s">
        <v>71</v>
      </c>
      <c r="C4" s="121" t="s">
        <v>72</v>
      </c>
      <c r="D4" s="121" t="s">
        <v>82</v>
      </c>
      <c r="E4" s="428" t="s">
        <v>73</v>
      </c>
      <c r="F4" s="428"/>
      <c r="G4" s="428"/>
    </row>
    <row r="5" spans="1:25" ht="100" customHeight="1" x14ac:dyDescent="0.35">
      <c r="A5" s="504" t="s">
        <v>161</v>
      </c>
      <c r="B5" s="505"/>
      <c r="C5" s="505"/>
      <c r="D5" s="505"/>
      <c r="E5" s="505"/>
      <c r="F5" s="505"/>
      <c r="G5" s="411"/>
    </row>
    <row r="6" spans="1:25" ht="269.14999999999998" customHeight="1" x14ac:dyDescent="0.35">
      <c r="A6" s="251" t="s">
        <v>167</v>
      </c>
      <c r="B6" s="177" t="s">
        <v>163</v>
      </c>
      <c r="C6" s="178" t="s">
        <v>162</v>
      </c>
      <c r="D6" s="177" t="s">
        <v>155</v>
      </c>
      <c r="E6" s="501"/>
      <c r="F6" s="502"/>
      <c r="G6" s="503"/>
    </row>
    <row r="7" spans="1:25" ht="100" customHeight="1" x14ac:dyDescent="0.35">
      <c r="A7" s="254"/>
      <c r="B7" s="177" t="s">
        <v>158</v>
      </c>
      <c r="C7" s="178" t="s">
        <v>74</v>
      </c>
      <c r="D7" s="128" t="s">
        <v>155</v>
      </c>
      <c r="E7" s="242"/>
      <c r="F7" s="243"/>
      <c r="G7" s="244"/>
    </row>
    <row r="8" spans="1:25" ht="208" customHeight="1" x14ac:dyDescent="0.35">
      <c r="A8" s="500" t="s">
        <v>166</v>
      </c>
      <c r="B8" s="500"/>
      <c r="C8" s="500"/>
      <c r="D8" s="500"/>
      <c r="E8" s="500"/>
      <c r="F8" s="500"/>
      <c r="G8" s="500"/>
    </row>
    <row r="9" spans="1:25" ht="100" customHeight="1" x14ac:dyDescent="0.35">
      <c r="A9" s="174" t="s">
        <v>167</v>
      </c>
      <c r="B9" s="177" t="s">
        <v>164</v>
      </c>
      <c r="C9" s="178" t="s">
        <v>80</v>
      </c>
      <c r="D9" s="128" t="s">
        <v>155</v>
      </c>
      <c r="E9" s="501"/>
      <c r="F9" s="502"/>
      <c r="G9" s="503"/>
    </row>
  </sheetData>
  <sheetProtection algorithmName="SHA-512" hashValue="EJbbgYXjrN2dQZjngdSQq5YSMJ9n2H05anguXr0XhJvMRBZ1mlTLMQGw6hdGGTTYKlUTmh5pXgcwVVXW5fNZew==" saltValue="ifQKkIFvSP1EfHbsjg789A==" spinCount="100000" sheet="1" objects="1" scenarios="1" selectLockedCells="1"/>
  <mergeCells count="11">
    <mergeCell ref="E4:G4"/>
    <mergeCell ref="A1:B2"/>
    <mergeCell ref="C1:G1"/>
    <mergeCell ref="C2:G2"/>
    <mergeCell ref="A3:G3"/>
    <mergeCell ref="A8:G8"/>
    <mergeCell ref="E9:G9"/>
    <mergeCell ref="A5:G5"/>
    <mergeCell ref="E6:G6"/>
    <mergeCell ref="E7:G7"/>
    <mergeCell ref="A6:A7"/>
  </mergeCells>
  <conditionalFormatting sqref="C2:G2">
    <cfRule type="dataBar" priority="1">
      <dataBar>
        <cfvo type="num" val="0"/>
        <cfvo type="num" val="1"/>
        <color rgb="FF00B050"/>
      </dataBar>
      <extLst>
        <ext xmlns:x14="http://schemas.microsoft.com/office/spreadsheetml/2009/9/main" uri="{B025F937-C7B1-47D3-B67F-A62EFF666E3E}">
          <x14:id>{A96ECED9-7A0F-45F8-870C-A166AB1972D4}</x14:id>
        </ext>
      </extLst>
    </cfRule>
  </conditionalFormatting>
  <conditionalFormatting sqref="E7:G7">
    <cfRule type="expression" dxfId="15" priority="3">
      <formula>$E$6="None"</formula>
    </cfRule>
  </conditionalFormatting>
  <dataValidations count="2">
    <dataValidation type="list" allowBlank="1" showInputMessage="1" showErrorMessage="1" sqref="E9:G9" xr:uid="{4393BD6A-1EF1-47DF-AB08-FAD75ED93868}">
      <formula1>"Yes, No"</formula1>
    </dataValidation>
    <dataValidation type="list" allowBlank="1" showInputMessage="1" showErrorMessage="1" sqref="E6:G6" xr:uid="{9AE34B9F-2354-4E5E-9D50-AB00FB531405}">
      <formula1>"Yes, None"</formula1>
    </dataValidation>
  </dataValidations>
  <pageMargins left="0.70866141732283472" right="0.70866141732283472" top="0.74803149606299213" bottom="0.74803149606299213" header="0.31496062992125984" footer="0.31496062992125984"/>
  <pageSetup paperSize="9" scale="51" orientation="landscape" r:id="rId1"/>
  <extLst>
    <ext xmlns:x14="http://schemas.microsoft.com/office/spreadsheetml/2009/9/main" uri="{78C0D931-6437-407d-A8EE-F0AAD7539E65}">
      <x14:conditionalFormattings>
        <x14:conditionalFormatting xmlns:xm="http://schemas.microsoft.com/office/excel/2006/main">
          <x14:cfRule type="dataBar" id="{A96ECED9-7A0F-45F8-870C-A166AB1972D4}">
            <x14:dataBar minLength="0" maxLength="100" gradient="0">
              <x14:cfvo type="num">
                <xm:f>0</xm:f>
              </x14:cfvo>
              <x14:cfvo type="num">
                <xm:f>1</xm:f>
              </x14:cfvo>
              <x14:negativeFillColor rgb="FFFF0000"/>
              <x14:axisColor rgb="FF000000"/>
            </x14:dataBar>
          </x14:cfRule>
          <xm:sqref>C2:G2</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19281-FD38-4890-96C4-54F1AA202074}">
  <sheetPr>
    <tabColor rgb="FF00B050"/>
    <pageSetUpPr fitToPage="1"/>
  </sheetPr>
  <dimension ref="A1:Z22"/>
  <sheetViews>
    <sheetView view="pageBreakPreview" topLeftCell="C1" zoomScale="80" zoomScaleNormal="85" zoomScaleSheetLayoutView="80" workbookViewId="0">
      <pane ySplit="2" topLeftCell="A3" activePane="bottomLeft" state="frozen"/>
      <selection activeCell="I12" sqref="I12"/>
      <selection pane="bottomLeft" activeCell="E6" sqref="E6:F6"/>
    </sheetView>
  </sheetViews>
  <sheetFormatPr defaultColWidth="9.1796875" defaultRowHeight="14.5" x14ac:dyDescent="0.35"/>
  <cols>
    <col min="1" max="1" width="11.453125" style="64" customWidth="1"/>
    <col min="2" max="2" width="63.1796875" style="65" customWidth="1"/>
    <col min="3" max="3" width="46.26953125" style="66" customWidth="1"/>
    <col min="4" max="4" width="15.26953125" style="66" customWidth="1"/>
    <col min="5" max="8" width="29.1796875" style="66" customWidth="1"/>
    <col min="9" max="9" width="5.1796875" style="63" customWidth="1"/>
    <col min="10" max="16" width="0" style="63" hidden="1" customWidth="1"/>
    <col min="17" max="17" width="9.1796875" style="63" hidden="1" customWidth="1"/>
    <col min="18" max="18" width="0" style="63" hidden="1" customWidth="1"/>
    <col min="19" max="19" width="9.1796875" style="63"/>
    <col min="20" max="26" width="9.1796875" style="63" customWidth="1"/>
    <col min="27" max="16384" width="9.1796875" style="63"/>
  </cols>
  <sheetData>
    <row r="1" spans="1:26" ht="23" x14ac:dyDescent="0.35">
      <c r="A1" s="480" t="s">
        <v>513</v>
      </c>
      <c r="B1" s="481"/>
      <c r="C1" s="481"/>
      <c r="D1" s="481"/>
      <c r="E1" s="512" t="s">
        <v>88</v>
      </c>
      <c r="F1" s="513"/>
      <c r="G1" s="513"/>
      <c r="H1" s="514"/>
      <c r="U1" s="162" t="s">
        <v>321</v>
      </c>
      <c r="V1" s="162" t="s">
        <v>226</v>
      </c>
      <c r="W1" s="162" t="s">
        <v>228</v>
      </c>
      <c r="X1" s="62" t="s">
        <v>81</v>
      </c>
      <c r="Y1" s="62" t="s">
        <v>79</v>
      </c>
      <c r="Z1" s="62" t="s">
        <v>87</v>
      </c>
    </row>
    <row r="2" spans="1:26" ht="24" thickBot="1" x14ac:dyDescent="0.4">
      <c r="A2" s="510"/>
      <c r="B2" s="511"/>
      <c r="C2" s="511"/>
      <c r="D2" s="511"/>
      <c r="E2" s="515">
        <f>IFERROR(Z2,0)</f>
        <v>0</v>
      </c>
      <c r="F2" s="515"/>
      <c r="G2" s="515"/>
      <c r="H2" s="516"/>
      <c r="U2" s="164">
        <v>10</v>
      </c>
      <c r="V2" s="164">
        <f>IF('4. Requirement Application'!D9="Yes",2,0)</f>
        <v>0</v>
      </c>
      <c r="W2" s="164">
        <f>IF('4. Requirement Application'!D10="Yes",18,0)</f>
        <v>0</v>
      </c>
      <c r="X2" s="163">
        <f>SUM(U2:W2)</f>
        <v>10</v>
      </c>
      <c r="Y2" s="163">
        <f>COUNTA(E6:H10,E12,G12,E14:H22)</f>
        <v>0</v>
      </c>
      <c r="Z2" s="163">
        <f>Y2/X2</f>
        <v>0</v>
      </c>
    </row>
    <row r="3" spans="1:26" ht="94.5" customHeight="1" x14ac:dyDescent="0.35">
      <c r="A3" s="264" t="s">
        <v>150</v>
      </c>
      <c r="B3" s="264"/>
      <c r="C3" s="264"/>
      <c r="D3" s="264"/>
      <c r="E3" s="264"/>
      <c r="F3" s="264"/>
      <c r="G3" s="264"/>
      <c r="H3" s="264"/>
    </row>
    <row r="4" spans="1:26" ht="26" x14ac:dyDescent="0.35">
      <c r="A4" s="121" t="s">
        <v>143</v>
      </c>
      <c r="B4" s="121" t="s">
        <v>71</v>
      </c>
      <c r="C4" s="121" t="s">
        <v>72</v>
      </c>
      <c r="D4" s="121" t="s">
        <v>82</v>
      </c>
      <c r="E4" s="428" t="s">
        <v>73</v>
      </c>
      <c r="F4" s="428"/>
      <c r="G4" s="428"/>
      <c r="H4" s="428"/>
    </row>
    <row r="5" spans="1:26" ht="19" customHeight="1" x14ac:dyDescent="0.35">
      <c r="A5" s="509" t="s">
        <v>414</v>
      </c>
      <c r="B5" s="509"/>
      <c r="C5" s="509"/>
      <c r="D5" s="509"/>
      <c r="E5" s="509"/>
      <c r="F5" s="509"/>
      <c r="G5" s="509"/>
      <c r="H5" s="509"/>
    </row>
    <row r="6" spans="1:26" ht="55" customHeight="1" x14ac:dyDescent="0.35">
      <c r="A6" s="165" t="s">
        <v>388</v>
      </c>
      <c r="B6" s="166" t="s">
        <v>383</v>
      </c>
      <c r="C6" s="133" t="s">
        <v>464</v>
      </c>
      <c r="D6" s="211" t="s">
        <v>476</v>
      </c>
      <c r="E6" s="437"/>
      <c r="F6" s="506"/>
      <c r="G6" s="437"/>
      <c r="H6" s="506"/>
    </row>
    <row r="7" spans="1:26" ht="68.150000000000006" customHeight="1" x14ac:dyDescent="0.35">
      <c r="A7" s="165" t="s">
        <v>389</v>
      </c>
      <c r="B7" s="166" t="s">
        <v>384</v>
      </c>
      <c r="C7" s="133" t="s">
        <v>464</v>
      </c>
      <c r="D7" s="211" t="s">
        <v>482</v>
      </c>
      <c r="E7" s="437"/>
      <c r="F7" s="506"/>
      <c r="G7" s="437"/>
      <c r="H7" s="506"/>
    </row>
    <row r="8" spans="1:26" ht="95.5" customHeight="1" x14ac:dyDescent="0.35">
      <c r="A8" s="165" t="s">
        <v>390</v>
      </c>
      <c r="B8" s="166" t="s">
        <v>385</v>
      </c>
      <c r="C8" s="133" t="s">
        <v>464</v>
      </c>
      <c r="D8" s="211" t="s">
        <v>482</v>
      </c>
      <c r="E8" s="437"/>
      <c r="F8" s="506"/>
      <c r="G8" s="437"/>
      <c r="H8" s="506"/>
    </row>
    <row r="9" spans="1:26" ht="64.5" customHeight="1" x14ac:dyDescent="0.35">
      <c r="A9" s="165" t="s">
        <v>391</v>
      </c>
      <c r="B9" s="166" t="s">
        <v>386</v>
      </c>
      <c r="C9" s="133" t="s">
        <v>464</v>
      </c>
      <c r="D9" s="211" t="s">
        <v>476</v>
      </c>
      <c r="E9" s="437"/>
      <c r="F9" s="506"/>
      <c r="G9" s="437"/>
      <c r="H9" s="506"/>
    </row>
    <row r="10" spans="1:26" ht="73.5" customHeight="1" x14ac:dyDescent="0.35">
      <c r="A10" s="165" t="s">
        <v>392</v>
      </c>
      <c r="B10" s="166" t="s">
        <v>387</v>
      </c>
      <c r="C10" s="133" t="s">
        <v>464</v>
      </c>
      <c r="D10" s="211" t="s">
        <v>476</v>
      </c>
      <c r="E10" s="437"/>
      <c r="F10" s="506"/>
      <c r="G10" s="437"/>
      <c r="H10" s="506"/>
    </row>
    <row r="11" spans="1:26" ht="19" customHeight="1" x14ac:dyDescent="0.35">
      <c r="A11" s="507" t="s">
        <v>485</v>
      </c>
      <c r="B11" s="508"/>
      <c r="C11" s="508"/>
      <c r="D11" s="508"/>
      <c r="E11" s="508"/>
      <c r="F11" s="508"/>
      <c r="G11" s="508"/>
      <c r="H11" s="508"/>
    </row>
    <row r="12" spans="1:26" ht="77.5" customHeight="1" x14ac:dyDescent="0.35">
      <c r="A12" s="165" t="s">
        <v>393</v>
      </c>
      <c r="B12" s="166" t="s">
        <v>395</v>
      </c>
      <c r="C12" s="133" t="s">
        <v>464</v>
      </c>
      <c r="D12" s="216" t="s">
        <v>481</v>
      </c>
      <c r="E12" s="437"/>
      <c r="F12" s="506"/>
      <c r="G12" s="437"/>
      <c r="H12" s="506"/>
    </row>
    <row r="13" spans="1:26" ht="21" customHeight="1" x14ac:dyDescent="0.35">
      <c r="A13" s="507" t="s">
        <v>486</v>
      </c>
      <c r="B13" s="508"/>
      <c r="C13" s="508"/>
      <c r="D13" s="508"/>
      <c r="E13" s="508"/>
      <c r="F13" s="508"/>
      <c r="G13" s="508"/>
      <c r="H13" s="508"/>
    </row>
    <row r="14" spans="1:26" ht="79.5" customHeight="1" x14ac:dyDescent="0.35">
      <c r="A14" s="165" t="s">
        <v>398</v>
      </c>
      <c r="B14" s="166" t="s">
        <v>394</v>
      </c>
      <c r="C14" s="127" t="s">
        <v>465</v>
      </c>
      <c r="D14" s="216" t="s">
        <v>483</v>
      </c>
      <c r="E14" s="437"/>
      <c r="F14" s="438"/>
      <c r="G14" s="437"/>
      <c r="H14" s="506"/>
    </row>
    <row r="15" spans="1:26" ht="66" customHeight="1" x14ac:dyDescent="0.35">
      <c r="A15" s="165" t="s">
        <v>399</v>
      </c>
      <c r="B15" s="166" t="s">
        <v>396</v>
      </c>
      <c r="C15" s="127" t="s">
        <v>465</v>
      </c>
      <c r="D15" s="216" t="s">
        <v>482</v>
      </c>
      <c r="E15" s="437"/>
      <c r="F15" s="438"/>
      <c r="G15" s="437"/>
      <c r="H15" s="506"/>
    </row>
    <row r="16" spans="1:26" ht="68.5" customHeight="1" x14ac:dyDescent="0.35">
      <c r="A16" s="165" t="s">
        <v>400</v>
      </c>
      <c r="B16" s="166" t="s">
        <v>397</v>
      </c>
      <c r="C16" s="127" t="s">
        <v>465</v>
      </c>
      <c r="D16" s="216" t="s">
        <v>484</v>
      </c>
      <c r="E16" s="437"/>
      <c r="F16" s="438"/>
      <c r="G16" s="437"/>
      <c r="H16" s="506"/>
    </row>
    <row r="17" spans="1:8" ht="128.15" customHeight="1" x14ac:dyDescent="0.35">
      <c r="A17" s="165" t="s">
        <v>401</v>
      </c>
      <c r="B17" s="166" t="s">
        <v>402</v>
      </c>
      <c r="C17" s="127" t="s">
        <v>465</v>
      </c>
      <c r="D17" s="216" t="s">
        <v>477</v>
      </c>
      <c r="E17" s="437"/>
      <c r="F17" s="438"/>
      <c r="G17" s="437"/>
      <c r="H17" s="506"/>
    </row>
    <row r="18" spans="1:8" ht="49" customHeight="1" x14ac:dyDescent="0.35">
      <c r="A18" s="165" t="s">
        <v>403</v>
      </c>
      <c r="B18" s="166" t="s">
        <v>405</v>
      </c>
      <c r="C18" s="127" t="s">
        <v>465</v>
      </c>
      <c r="D18" s="216" t="s">
        <v>476</v>
      </c>
      <c r="E18" s="437"/>
      <c r="F18" s="438"/>
      <c r="G18" s="437"/>
      <c r="H18" s="506"/>
    </row>
    <row r="19" spans="1:8" ht="90.65" customHeight="1" x14ac:dyDescent="0.35">
      <c r="A19" s="165" t="s">
        <v>404</v>
      </c>
      <c r="B19" s="166" t="s">
        <v>406</v>
      </c>
      <c r="C19" s="127" t="s">
        <v>465</v>
      </c>
      <c r="D19" s="216" t="s">
        <v>476</v>
      </c>
      <c r="E19" s="437"/>
      <c r="F19" s="438"/>
      <c r="G19" s="437"/>
      <c r="H19" s="506"/>
    </row>
    <row r="20" spans="1:8" ht="146.15" customHeight="1" x14ac:dyDescent="0.35">
      <c r="A20" s="165" t="s">
        <v>407</v>
      </c>
      <c r="B20" s="166" t="s">
        <v>408</v>
      </c>
      <c r="C20" s="127" t="s">
        <v>465</v>
      </c>
      <c r="D20" s="216" t="s">
        <v>476</v>
      </c>
      <c r="E20" s="437"/>
      <c r="F20" s="438"/>
      <c r="G20" s="437"/>
      <c r="H20" s="506"/>
    </row>
    <row r="21" spans="1:8" ht="95.15" customHeight="1" x14ac:dyDescent="0.35">
      <c r="A21" s="165" t="s">
        <v>409</v>
      </c>
      <c r="B21" s="166" t="s">
        <v>410</v>
      </c>
      <c r="C21" s="127" t="s">
        <v>465</v>
      </c>
      <c r="D21" s="216" t="s">
        <v>476</v>
      </c>
      <c r="E21" s="437"/>
      <c r="F21" s="438"/>
      <c r="G21" s="437"/>
      <c r="H21" s="506"/>
    </row>
    <row r="22" spans="1:8" ht="185.5" customHeight="1" x14ac:dyDescent="0.35">
      <c r="A22" s="165" t="s">
        <v>411</v>
      </c>
      <c r="B22" s="166" t="s">
        <v>412</v>
      </c>
      <c r="C22" s="127" t="s">
        <v>465</v>
      </c>
      <c r="D22" s="216" t="s">
        <v>476</v>
      </c>
      <c r="E22" s="437"/>
      <c r="F22" s="438"/>
      <c r="G22" s="437"/>
      <c r="H22" s="506"/>
    </row>
  </sheetData>
  <sheetProtection algorithmName="SHA-512" hashValue="2MgJsCcxMLCvsWbGCZsQtVisrqYnZutT1JZOuKTKHj2JVqeVsuntaCZgepjiCXyIn9UoiXs74sUNBPVzo5WLHg==" saltValue="p2hzTLflWtuXN/WCk235hA==" spinCount="100000" sheet="1" objects="1" scenarios="1" selectLockedCells="1"/>
  <dataConsolidate link="1"/>
  <mergeCells count="38">
    <mergeCell ref="A1:D2"/>
    <mergeCell ref="E1:H1"/>
    <mergeCell ref="E2:H2"/>
    <mergeCell ref="A3:H3"/>
    <mergeCell ref="E4:H4"/>
    <mergeCell ref="G8:H8"/>
    <mergeCell ref="E9:F9"/>
    <mergeCell ref="G9:H9"/>
    <mergeCell ref="E7:F7"/>
    <mergeCell ref="A5:H5"/>
    <mergeCell ref="E15:F15"/>
    <mergeCell ref="G15:H15"/>
    <mergeCell ref="E16:F16"/>
    <mergeCell ref="E6:F6"/>
    <mergeCell ref="G6:H6"/>
    <mergeCell ref="G16:H16"/>
    <mergeCell ref="E10:F10"/>
    <mergeCell ref="G10:H10"/>
    <mergeCell ref="E12:F12"/>
    <mergeCell ref="G12:H12"/>
    <mergeCell ref="E14:F14"/>
    <mergeCell ref="G14:H14"/>
    <mergeCell ref="A11:H11"/>
    <mergeCell ref="A13:H13"/>
    <mergeCell ref="G7:H7"/>
    <mergeCell ref="E8:F8"/>
    <mergeCell ref="E17:F17"/>
    <mergeCell ref="G17:H17"/>
    <mergeCell ref="E18:F18"/>
    <mergeCell ref="G18:H18"/>
    <mergeCell ref="E22:F22"/>
    <mergeCell ref="G22:H22"/>
    <mergeCell ref="E19:F19"/>
    <mergeCell ref="G19:H19"/>
    <mergeCell ref="E20:F20"/>
    <mergeCell ref="G20:H20"/>
    <mergeCell ref="E21:F21"/>
    <mergeCell ref="G21:H21"/>
  </mergeCells>
  <phoneticPr fontId="7" type="noConversion"/>
  <conditionalFormatting sqref="E2">
    <cfRule type="dataBar" priority="1">
      <dataBar>
        <cfvo type="num" val="0"/>
        <cfvo type="num" val="1"/>
        <color rgb="FF00B050"/>
      </dataBar>
      <extLst>
        <ext xmlns:x14="http://schemas.microsoft.com/office/spreadsheetml/2009/9/main" uri="{B025F937-C7B1-47D3-B67F-A62EFF666E3E}">
          <x14:id>{DB988BB5-6BA4-4975-9A40-0511C9FB6C0B}</x14:id>
        </ext>
      </extLst>
    </cfRule>
  </conditionalFormatting>
  <pageMargins left="0.23622047244094491" right="0.23622047244094491" top="0.74803149606299213" bottom="0.74803149606299213" header="0.31496062992125984" footer="0.31496062992125984"/>
  <pageSetup paperSize="9" scale="30" orientation="landscape" r:id="rId1"/>
  <extLst>
    <ext xmlns:x14="http://schemas.microsoft.com/office/spreadsheetml/2009/9/main" uri="{78C0D931-6437-407d-A8EE-F0AAD7539E65}">
      <x14:conditionalFormattings>
        <x14:conditionalFormatting xmlns:xm="http://schemas.microsoft.com/office/excel/2006/main">
          <x14:cfRule type="dataBar" id="{DB988BB5-6BA4-4975-9A40-0511C9FB6C0B}">
            <x14:dataBar minLength="0" maxLength="100" gradient="0">
              <x14:cfvo type="num">
                <xm:f>0</xm:f>
              </x14:cfvo>
              <x14:cfvo type="num">
                <xm:f>1</xm:f>
              </x14:cfvo>
              <x14:negativeFillColor rgb="FFFF0000"/>
              <x14:axisColor rgb="FF000000"/>
            </x14:dataBar>
          </x14:cfRule>
          <xm:sqref>E2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ACF8F23-908E-4C50-B386-FF04B1ECC5C7}">
          <x14:formula1>
            <xm:f>Dropdowns!$A$2:$A$3</xm:f>
          </x14:formula1>
          <xm:sqref>E12 E6:E10 E14:E22</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tabColor rgb="FFFFC000"/>
    <pageSetUpPr fitToPage="1"/>
  </sheetPr>
  <dimension ref="A1:Z12"/>
  <sheetViews>
    <sheetView view="pageBreakPreview" zoomScale="80" zoomScaleNormal="70" zoomScaleSheetLayoutView="80" workbookViewId="0">
      <selection activeCell="E6" sqref="E6:H6"/>
    </sheetView>
  </sheetViews>
  <sheetFormatPr defaultColWidth="9.1796875" defaultRowHeight="14.5" x14ac:dyDescent="0.35"/>
  <cols>
    <col min="1" max="1" width="9.7265625" style="64" bestFit="1" customWidth="1"/>
    <col min="2" max="2" width="60.7265625" style="65" customWidth="1"/>
    <col min="3" max="3" width="42.1796875" style="66" customWidth="1"/>
    <col min="4" max="4" width="15.26953125" style="66" customWidth="1"/>
    <col min="5" max="8" width="29.1796875" style="66" customWidth="1"/>
    <col min="9" max="9" width="5.1796875" style="63" customWidth="1"/>
    <col min="10" max="22" width="9.1796875" style="63"/>
    <col min="23" max="23" width="0" style="63" hidden="1" customWidth="1"/>
    <col min="24" max="26" width="9.1796875" style="63" hidden="1" customWidth="1"/>
    <col min="27" max="27" width="0" style="63" hidden="1" customWidth="1"/>
    <col min="28" max="16384" width="9.1796875" style="63"/>
  </cols>
  <sheetData>
    <row r="1" spans="1:26" ht="23" x14ac:dyDescent="0.35">
      <c r="A1" s="480" t="s">
        <v>514</v>
      </c>
      <c r="B1" s="481"/>
      <c r="C1" s="481"/>
      <c r="D1" s="481"/>
      <c r="E1" s="512" t="s">
        <v>88</v>
      </c>
      <c r="F1" s="513"/>
      <c r="G1" s="513"/>
      <c r="H1" s="514"/>
      <c r="X1" s="62" t="s">
        <v>81</v>
      </c>
      <c r="Y1" s="62" t="s">
        <v>79</v>
      </c>
      <c r="Z1" s="62" t="s">
        <v>87</v>
      </c>
    </row>
    <row r="2" spans="1:26" ht="24" thickBot="1" x14ac:dyDescent="0.4">
      <c r="A2" s="510"/>
      <c r="B2" s="511"/>
      <c r="C2" s="511"/>
      <c r="D2" s="511"/>
      <c r="E2" s="515">
        <f>Z2</f>
        <v>0</v>
      </c>
      <c r="F2" s="515"/>
      <c r="G2" s="515"/>
      <c r="H2" s="516"/>
      <c r="X2" s="62">
        <v>7</v>
      </c>
      <c r="Y2" s="62">
        <f>COUNTA(E6:H12)</f>
        <v>0</v>
      </c>
      <c r="Z2" s="62">
        <f>Y2/X2</f>
        <v>0</v>
      </c>
    </row>
    <row r="3" spans="1:26" ht="94.5" customHeight="1" x14ac:dyDescent="0.35">
      <c r="A3" s="264" t="s">
        <v>150</v>
      </c>
      <c r="B3" s="264"/>
      <c r="C3" s="264"/>
      <c r="D3" s="264"/>
      <c r="E3" s="264"/>
      <c r="F3" s="264"/>
      <c r="G3" s="264"/>
      <c r="H3" s="264"/>
    </row>
    <row r="4" spans="1:26" ht="26" x14ac:dyDescent="0.35">
      <c r="A4" s="121" t="s">
        <v>143</v>
      </c>
      <c r="B4" s="121" t="s">
        <v>71</v>
      </c>
      <c r="C4" s="121" t="s">
        <v>72</v>
      </c>
      <c r="D4" s="121" t="s">
        <v>82</v>
      </c>
      <c r="E4" s="428" t="s">
        <v>73</v>
      </c>
      <c r="F4" s="428"/>
      <c r="G4" s="428"/>
      <c r="H4" s="428"/>
    </row>
    <row r="5" spans="1:26" ht="21.75" customHeight="1" x14ac:dyDescent="0.35">
      <c r="A5" s="373" t="s">
        <v>455</v>
      </c>
      <c r="B5" s="373"/>
      <c r="C5" s="373"/>
      <c r="D5" s="373"/>
      <c r="E5" s="373"/>
      <c r="F5" s="373"/>
      <c r="G5" s="373"/>
      <c r="H5" s="373"/>
    </row>
    <row r="6" spans="1:26" ht="67.5" customHeight="1" x14ac:dyDescent="0.35">
      <c r="A6" s="151" t="s">
        <v>415</v>
      </c>
      <c r="B6" s="166" t="s">
        <v>427</v>
      </c>
      <c r="C6" s="158" t="s">
        <v>454</v>
      </c>
      <c r="D6" s="217" t="s">
        <v>476</v>
      </c>
      <c r="E6" s="517"/>
      <c r="F6" s="517"/>
      <c r="G6" s="517"/>
      <c r="H6" s="517"/>
    </row>
    <row r="7" spans="1:26" ht="67.5" customHeight="1" x14ac:dyDescent="0.35">
      <c r="A7" s="151" t="s">
        <v>416</v>
      </c>
      <c r="B7" s="166" t="s">
        <v>428</v>
      </c>
      <c r="C7" s="158" t="s">
        <v>454</v>
      </c>
      <c r="D7" s="217" t="s">
        <v>477</v>
      </c>
      <c r="E7" s="517"/>
      <c r="F7" s="517"/>
      <c r="G7" s="517"/>
      <c r="H7" s="517"/>
    </row>
    <row r="8" spans="1:26" ht="67.5" customHeight="1" x14ac:dyDescent="0.35">
      <c r="A8" s="151" t="s">
        <v>417</v>
      </c>
      <c r="B8" s="166" t="s">
        <v>429</v>
      </c>
      <c r="C8" s="158" t="s">
        <v>454</v>
      </c>
      <c r="D8" s="217" t="s">
        <v>478</v>
      </c>
      <c r="E8" s="517"/>
      <c r="F8" s="517"/>
      <c r="G8" s="517"/>
      <c r="H8" s="517"/>
    </row>
    <row r="9" spans="1:26" ht="67.5" customHeight="1" x14ac:dyDescent="0.35">
      <c r="A9" s="172" t="s">
        <v>430</v>
      </c>
      <c r="B9" s="173" t="s">
        <v>434</v>
      </c>
      <c r="C9" s="158" t="s">
        <v>454</v>
      </c>
      <c r="D9" s="217" t="s">
        <v>479</v>
      </c>
      <c r="E9" s="517"/>
      <c r="F9" s="517"/>
      <c r="G9" s="517"/>
      <c r="H9" s="517"/>
    </row>
    <row r="10" spans="1:26" ht="67.5" customHeight="1" x14ac:dyDescent="0.35">
      <c r="A10" s="151" t="s">
        <v>431</v>
      </c>
      <c r="B10" s="166" t="s">
        <v>435</v>
      </c>
      <c r="C10" s="158" t="s">
        <v>454</v>
      </c>
      <c r="D10" s="217" t="s">
        <v>476</v>
      </c>
      <c r="E10" s="517"/>
      <c r="F10" s="517"/>
      <c r="G10" s="517"/>
      <c r="H10" s="517"/>
    </row>
    <row r="11" spans="1:26" ht="67.5" customHeight="1" x14ac:dyDescent="0.35">
      <c r="A11" s="151" t="s">
        <v>432</v>
      </c>
      <c r="B11" s="166" t="s">
        <v>436</v>
      </c>
      <c r="C11" s="158" t="s">
        <v>454</v>
      </c>
      <c r="D11" s="217" t="s">
        <v>478</v>
      </c>
      <c r="E11" s="517"/>
      <c r="F11" s="517"/>
      <c r="G11" s="517"/>
      <c r="H11" s="517"/>
    </row>
    <row r="12" spans="1:26" ht="67.5" customHeight="1" x14ac:dyDescent="0.35">
      <c r="A12" s="151" t="s">
        <v>433</v>
      </c>
      <c r="B12" s="166" t="s">
        <v>437</v>
      </c>
      <c r="C12" s="158" t="s">
        <v>454</v>
      </c>
      <c r="D12" s="217" t="s">
        <v>478</v>
      </c>
      <c r="E12" s="517"/>
      <c r="F12" s="517"/>
      <c r="G12" s="517"/>
      <c r="H12" s="517"/>
    </row>
  </sheetData>
  <sheetProtection algorithmName="SHA-512" hashValue="0G+Zh+Av6Rrd59BVpRPhWiDJiDElRqyHGFls5aTMWxQpYQxsM3ZNVJAClsqfaJZ6wgpSeHAdiOYOcD9mT/EPYw==" saltValue="Fn2Cmwi/yV+f8iLuP4uAew==" spinCount="100000" sheet="1" objects="1" scenarios="1" selectLockedCells="1"/>
  <dataConsolidate link="1"/>
  <mergeCells count="13">
    <mergeCell ref="E6:H6"/>
    <mergeCell ref="E7:H7"/>
    <mergeCell ref="A5:H5"/>
    <mergeCell ref="A1:D2"/>
    <mergeCell ref="E1:H1"/>
    <mergeCell ref="E2:H2"/>
    <mergeCell ref="A3:H3"/>
    <mergeCell ref="E4:H4"/>
    <mergeCell ref="E9:H9"/>
    <mergeCell ref="E10:H10"/>
    <mergeCell ref="E11:H11"/>
    <mergeCell ref="E12:H12"/>
    <mergeCell ref="E8:H8"/>
  </mergeCells>
  <conditionalFormatting sqref="E2">
    <cfRule type="dataBar" priority="8">
      <dataBar>
        <cfvo type="num" val="0"/>
        <cfvo type="num" val="1"/>
        <color rgb="FF00B050"/>
      </dataBar>
      <extLst>
        <ext xmlns:x14="http://schemas.microsoft.com/office/spreadsheetml/2009/9/main" uri="{B025F937-C7B1-47D3-B67F-A62EFF666E3E}">
          <x14:id>{64B0863B-4015-40B6-8550-AAF65A0EF008}</x14:id>
        </ext>
      </extLst>
    </cfRule>
  </conditionalFormatting>
  <pageMargins left="0.23622047244094491" right="0.23622047244094491" top="0.74803149606299213" bottom="0.74803149606299213" header="0.31496062992125984" footer="0.31496062992125984"/>
  <pageSetup paperSize="9" scale="58" orientation="landscape" r:id="rId1"/>
  <extLst>
    <ext xmlns:x14="http://schemas.microsoft.com/office/spreadsheetml/2009/9/main" uri="{78C0D931-6437-407d-A8EE-F0AAD7539E65}">
      <x14:conditionalFormattings>
        <x14:conditionalFormatting xmlns:xm="http://schemas.microsoft.com/office/excel/2006/main">
          <x14:cfRule type="dataBar" id="{64B0863B-4015-40B6-8550-AAF65A0EF008}">
            <x14:dataBar minLength="0" maxLength="100" gradient="0">
              <x14:cfvo type="num">
                <xm:f>0</xm:f>
              </x14:cfvo>
              <x14:cfvo type="num">
                <xm:f>1</xm:f>
              </x14:cfvo>
              <x14:negativeFillColor rgb="FFFF0000"/>
              <x14:axisColor rgb="FF000000"/>
            </x14:dataBar>
          </x14:cfRule>
          <xm:sqref>E2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A28B4BD1-169F-43E1-B003-13E142CF1A9A}">
          <x14:formula1>
            <xm:f>Dropdowns!$B$2:$B$4</xm:f>
          </x14:formula1>
          <xm:sqref>E6:H12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6A592-A63B-47A5-9B02-ADCC0768D750}">
  <sheetPr>
    <tabColor rgb="FF00B0F0"/>
  </sheetPr>
  <dimension ref="A1:AF34"/>
  <sheetViews>
    <sheetView view="pageBreakPreview" zoomScale="70" zoomScaleNormal="80" zoomScaleSheetLayoutView="70" workbookViewId="0">
      <pane ySplit="2" topLeftCell="A3" activePane="bottomLeft" state="frozen"/>
      <selection activeCell="I12" sqref="I12"/>
      <selection pane="bottomLeft" activeCell="F8" sqref="F8:H8"/>
    </sheetView>
  </sheetViews>
  <sheetFormatPr defaultColWidth="9.1796875" defaultRowHeight="14.5" x14ac:dyDescent="0.35"/>
  <cols>
    <col min="1" max="1" width="9.7265625" style="58" bestFit="1" customWidth="1"/>
    <col min="2" max="2" width="60.7265625" style="55" customWidth="1"/>
    <col min="3" max="3" width="42.1796875" style="50" customWidth="1"/>
    <col min="4" max="4" width="15.26953125" style="50" customWidth="1"/>
    <col min="5" max="8" width="29.1796875" style="50" customWidth="1"/>
    <col min="9" max="9" width="5.1796875" customWidth="1"/>
    <col min="24" max="32" width="0" hidden="1" customWidth="1"/>
  </cols>
  <sheetData>
    <row r="1" spans="1:32" ht="23" x14ac:dyDescent="0.35">
      <c r="A1" s="480" t="s">
        <v>515</v>
      </c>
      <c r="B1" s="481"/>
      <c r="C1" s="481"/>
      <c r="D1" s="481"/>
      <c r="E1" s="512" t="s">
        <v>88</v>
      </c>
      <c r="F1" s="513"/>
      <c r="G1" s="513"/>
      <c r="H1" s="514"/>
      <c r="X1" s="54" t="s">
        <v>116</v>
      </c>
      <c r="Y1" s="54" t="s">
        <v>171</v>
      </c>
      <c r="Z1" s="54"/>
      <c r="AA1" s="62" t="s">
        <v>81</v>
      </c>
      <c r="AB1" s="62" t="s">
        <v>79</v>
      </c>
      <c r="AC1" s="62" t="s">
        <v>87</v>
      </c>
      <c r="AD1" s="76" t="s">
        <v>172</v>
      </c>
      <c r="AE1" s="87" t="s">
        <v>173</v>
      </c>
      <c r="AF1" s="87" t="s">
        <v>174</v>
      </c>
    </row>
    <row r="2" spans="1:32" ht="24" thickBot="1" x14ac:dyDescent="0.4">
      <c r="A2" s="510"/>
      <c r="B2" s="511"/>
      <c r="C2" s="511"/>
      <c r="D2" s="511"/>
      <c r="E2" s="515">
        <f>AC2</f>
        <v>0</v>
      </c>
      <c r="F2" s="515"/>
      <c r="G2" s="515"/>
      <c r="H2" s="516"/>
      <c r="X2" s="54">
        <v>16</v>
      </c>
      <c r="Y2" s="54"/>
      <c r="Z2" s="54"/>
      <c r="AA2" s="87">
        <f>X2+SUM(AD2:AF2)</f>
        <v>16</v>
      </c>
      <c r="AB2" s="87">
        <f>COUNTA(F8:H14,F16:H17,F19:H28)</f>
        <v>0</v>
      </c>
      <c r="AC2" s="87">
        <f>AB2/AA2</f>
        <v>0</v>
      </c>
      <c r="AD2" s="76">
        <f>IF(OR(F8="Yes",F9="Yes",F10="Yes",F11="Yes",F12="Yes",F13="Yes"),1,0)</f>
        <v>0</v>
      </c>
      <c r="AE2" s="76">
        <f>IF(OR(F16="Yes",),1,0)</f>
        <v>0</v>
      </c>
      <c r="AF2" s="76">
        <f>IF(OR(F19="Yes",F20="Yes",F21="Yes",F22="Yes",F23="Yes",F24="Yes",F25="Yes",F26="Yes",F27="Yes"),1,0)</f>
        <v>0</v>
      </c>
    </row>
    <row r="3" spans="1:32" ht="94.5" customHeight="1" thickBot="1" x14ac:dyDescent="0.4">
      <c r="A3" s="519" t="s">
        <v>175</v>
      </c>
      <c r="B3" s="519"/>
      <c r="C3" s="519"/>
      <c r="D3" s="519"/>
      <c r="E3" s="519"/>
      <c r="F3" s="519"/>
      <c r="G3" s="519"/>
      <c r="H3" s="519"/>
    </row>
    <row r="4" spans="1:32" ht="256.5" customHeight="1" thickBot="1" x14ac:dyDescent="0.4">
      <c r="A4" s="234" t="s">
        <v>207</v>
      </c>
      <c r="B4" s="520"/>
      <c r="C4" s="520"/>
      <c r="D4" s="520"/>
      <c r="E4" s="520"/>
      <c r="F4" s="520"/>
      <c r="G4" s="520"/>
      <c r="H4" s="235"/>
    </row>
    <row r="5" spans="1:32" ht="22.5" customHeight="1" thickBot="1" x14ac:dyDescent="0.4">
      <c r="A5" s="518" t="s">
        <v>176</v>
      </c>
      <c r="B5" s="518"/>
      <c r="C5" s="518"/>
      <c r="D5" s="518"/>
      <c r="E5" s="518"/>
      <c r="F5" s="518"/>
      <c r="G5" s="518"/>
      <c r="H5" s="518"/>
    </row>
    <row r="6" spans="1:32" ht="120" customHeight="1" x14ac:dyDescent="0.35">
      <c r="A6" s="521"/>
      <c r="B6" s="522"/>
      <c r="C6" s="522" t="s">
        <v>177</v>
      </c>
      <c r="D6" s="522"/>
      <c r="E6" s="522"/>
      <c r="F6" s="522"/>
      <c r="G6" s="522"/>
      <c r="H6" s="523"/>
    </row>
    <row r="7" spans="1:32" ht="44.25" customHeight="1" x14ac:dyDescent="0.35">
      <c r="A7" s="121" t="s">
        <v>143</v>
      </c>
      <c r="B7" s="361"/>
      <c r="C7" s="362"/>
      <c r="D7" s="362"/>
      <c r="E7" s="362"/>
      <c r="F7" s="362" t="s">
        <v>73</v>
      </c>
      <c r="G7" s="362"/>
      <c r="H7" s="363"/>
    </row>
    <row r="8" spans="1:32" ht="22" customHeight="1" x14ac:dyDescent="0.35">
      <c r="A8" s="536">
        <v>6</v>
      </c>
      <c r="B8" s="539" t="s">
        <v>178</v>
      </c>
      <c r="C8" s="540"/>
      <c r="D8" s="540"/>
      <c r="E8" s="541"/>
      <c r="F8" s="542"/>
      <c r="G8" s="542"/>
      <c r="H8" s="543"/>
    </row>
    <row r="9" spans="1:32" ht="41.25" customHeight="1" x14ac:dyDescent="0.35">
      <c r="A9" s="537"/>
      <c r="B9" s="524" t="s">
        <v>179</v>
      </c>
      <c r="C9" s="525"/>
      <c r="D9" s="525"/>
      <c r="E9" s="526"/>
      <c r="F9" s="527"/>
      <c r="G9" s="527"/>
      <c r="H9" s="528"/>
    </row>
    <row r="10" spans="1:32" ht="22" customHeight="1" x14ac:dyDescent="0.35">
      <c r="A10" s="537"/>
      <c r="B10" s="524" t="s">
        <v>180</v>
      </c>
      <c r="C10" s="525"/>
      <c r="D10" s="525"/>
      <c r="E10" s="526"/>
      <c r="F10" s="527"/>
      <c r="G10" s="527"/>
      <c r="H10" s="528"/>
    </row>
    <row r="11" spans="1:32" ht="37.5" customHeight="1" x14ac:dyDescent="0.35">
      <c r="A11" s="537"/>
      <c r="B11" s="524" t="s">
        <v>181</v>
      </c>
      <c r="C11" s="525"/>
      <c r="D11" s="525"/>
      <c r="E11" s="526"/>
      <c r="F11" s="527"/>
      <c r="G11" s="527"/>
      <c r="H11" s="528"/>
    </row>
    <row r="12" spans="1:32" ht="22" customHeight="1" x14ac:dyDescent="0.35">
      <c r="A12" s="537"/>
      <c r="B12" s="524" t="s">
        <v>182</v>
      </c>
      <c r="C12" s="525"/>
      <c r="D12" s="525"/>
      <c r="E12" s="526"/>
      <c r="F12" s="527"/>
      <c r="G12" s="527"/>
      <c r="H12" s="528"/>
    </row>
    <row r="13" spans="1:32" ht="22" customHeight="1" x14ac:dyDescent="0.35">
      <c r="A13" s="537"/>
      <c r="B13" s="524" t="s">
        <v>183</v>
      </c>
      <c r="C13" s="525"/>
      <c r="D13" s="525"/>
      <c r="E13" s="526"/>
      <c r="F13" s="527"/>
      <c r="G13" s="527"/>
      <c r="H13" s="528"/>
    </row>
    <row r="14" spans="1:32" ht="100" customHeight="1" thickBot="1" x14ac:dyDescent="0.4">
      <c r="A14" s="538"/>
      <c r="B14" s="531" t="s">
        <v>184</v>
      </c>
      <c r="C14" s="532"/>
      <c r="D14" s="532"/>
      <c r="E14" s="533"/>
      <c r="F14" s="534"/>
      <c r="G14" s="534"/>
      <c r="H14" s="535"/>
    </row>
    <row r="15" spans="1:32" ht="64.5" customHeight="1" x14ac:dyDescent="0.35">
      <c r="A15" s="521"/>
      <c r="B15" s="529"/>
      <c r="C15" s="529" t="s">
        <v>185</v>
      </c>
      <c r="D15" s="529"/>
      <c r="E15" s="529"/>
      <c r="F15" s="529"/>
      <c r="G15" s="529"/>
      <c r="H15" s="530"/>
    </row>
    <row r="16" spans="1:32" ht="51" customHeight="1" x14ac:dyDescent="0.35">
      <c r="A16" s="536">
        <v>6</v>
      </c>
      <c r="B16" s="544" t="s">
        <v>186</v>
      </c>
      <c r="C16" s="545"/>
      <c r="D16" s="545"/>
      <c r="E16" s="546"/>
      <c r="F16" s="527"/>
      <c r="G16" s="527"/>
      <c r="H16" s="528"/>
    </row>
    <row r="17" spans="1:8" ht="100" customHeight="1" thickBot="1" x14ac:dyDescent="0.4">
      <c r="A17" s="538"/>
      <c r="B17" s="547" t="s">
        <v>187</v>
      </c>
      <c r="C17" s="548"/>
      <c r="D17" s="548"/>
      <c r="E17" s="549"/>
      <c r="F17" s="534"/>
      <c r="G17" s="534"/>
      <c r="H17" s="535"/>
    </row>
    <row r="18" spans="1:8" ht="115.5" customHeight="1" x14ac:dyDescent="0.35">
      <c r="A18" s="521"/>
      <c r="B18" s="529"/>
      <c r="C18" s="529" t="s">
        <v>188</v>
      </c>
      <c r="D18" s="529"/>
      <c r="E18" s="529"/>
      <c r="F18" s="529"/>
      <c r="G18" s="529"/>
      <c r="H18" s="530"/>
    </row>
    <row r="19" spans="1:8" ht="64.5" customHeight="1" x14ac:dyDescent="0.35">
      <c r="A19" s="550">
        <v>6</v>
      </c>
      <c r="B19" s="553" t="s">
        <v>189</v>
      </c>
      <c r="C19" s="554"/>
      <c r="D19" s="554"/>
      <c r="E19" s="555"/>
      <c r="F19" s="527"/>
      <c r="G19" s="527"/>
      <c r="H19" s="528"/>
    </row>
    <row r="20" spans="1:8" ht="57.75" customHeight="1" x14ac:dyDescent="0.35">
      <c r="A20" s="551"/>
      <c r="B20" s="553" t="s">
        <v>190</v>
      </c>
      <c r="C20" s="554"/>
      <c r="D20" s="554"/>
      <c r="E20" s="555"/>
      <c r="F20" s="527"/>
      <c r="G20" s="527"/>
      <c r="H20" s="528"/>
    </row>
    <row r="21" spans="1:8" ht="34.5" customHeight="1" x14ac:dyDescent="0.35">
      <c r="A21" s="551"/>
      <c r="B21" s="553" t="s">
        <v>191</v>
      </c>
      <c r="C21" s="554"/>
      <c r="D21" s="554"/>
      <c r="E21" s="555"/>
      <c r="F21" s="527"/>
      <c r="G21" s="527"/>
      <c r="H21" s="528"/>
    </row>
    <row r="22" spans="1:8" ht="36" customHeight="1" x14ac:dyDescent="0.35">
      <c r="A22" s="551"/>
      <c r="B22" s="553" t="s">
        <v>192</v>
      </c>
      <c r="C22" s="554"/>
      <c r="D22" s="554"/>
      <c r="E22" s="555"/>
      <c r="F22" s="527"/>
      <c r="G22" s="527"/>
      <c r="H22" s="528"/>
    </row>
    <row r="23" spans="1:8" ht="53.25" customHeight="1" x14ac:dyDescent="0.35">
      <c r="A23" s="551"/>
      <c r="B23" s="553" t="s">
        <v>193</v>
      </c>
      <c r="C23" s="554"/>
      <c r="D23" s="554"/>
      <c r="E23" s="555"/>
      <c r="F23" s="527"/>
      <c r="G23" s="527"/>
      <c r="H23" s="528"/>
    </row>
    <row r="24" spans="1:8" ht="35.25" customHeight="1" x14ac:dyDescent="0.35">
      <c r="A24" s="551"/>
      <c r="B24" s="553" t="s">
        <v>194</v>
      </c>
      <c r="C24" s="554"/>
      <c r="D24" s="554"/>
      <c r="E24" s="555"/>
      <c r="F24" s="527"/>
      <c r="G24" s="527"/>
      <c r="H24" s="528"/>
    </row>
    <row r="25" spans="1:8" ht="45.75" customHeight="1" x14ac:dyDescent="0.35">
      <c r="A25" s="551"/>
      <c r="B25" s="553" t="s">
        <v>195</v>
      </c>
      <c r="C25" s="554"/>
      <c r="D25" s="554"/>
      <c r="E25" s="555"/>
      <c r="F25" s="527"/>
      <c r="G25" s="527"/>
      <c r="H25" s="528"/>
    </row>
    <row r="26" spans="1:8" ht="43.5" customHeight="1" x14ac:dyDescent="0.35">
      <c r="A26" s="551"/>
      <c r="B26" s="553" t="s">
        <v>196</v>
      </c>
      <c r="C26" s="554"/>
      <c r="D26" s="554"/>
      <c r="E26" s="555"/>
      <c r="F26" s="527"/>
      <c r="G26" s="527"/>
      <c r="H26" s="528"/>
    </row>
    <row r="27" spans="1:8" ht="77.25" customHeight="1" x14ac:dyDescent="0.35">
      <c r="A27" s="551"/>
      <c r="B27" s="553" t="s">
        <v>208</v>
      </c>
      <c r="C27" s="554"/>
      <c r="D27" s="554"/>
      <c r="E27" s="555"/>
      <c r="F27" s="527"/>
      <c r="G27" s="527"/>
      <c r="H27" s="528"/>
    </row>
    <row r="28" spans="1:8" ht="100" customHeight="1" thickBot="1" x14ac:dyDescent="0.4">
      <c r="A28" s="552"/>
      <c r="B28" s="531" t="s">
        <v>197</v>
      </c>
      <c r="C28" s="532"/>
      <c r="D28" s="532"/>
      <c r="E28" s="533"/>
      <c r="F28" s="556"/>
      <c r="G28" s="557"/>
      <c r="H28" s="558"/>
    </row>
    <row r="29" spans="1:8" ht="48" customHeight="1" x14ac:dyDescent="0.35">
      <c r="A29" s="56"/>
      <c r="B29"/>
      <c r="C29"/>
      <c r="D29"/>
      <c r="E29"/>
      <c r="F29"/>
      <c r="G29" s="57"/>
      <c r="H29" s="57"/>
    </row>
    <row r="30" spans="1:8" x14ac:dyDescent="0.35">
      <c r="B30"/>
      <c r="C30"/>
      <c r="D30"/>
      <c r="E30"/>
      <c r="F30"/>
    </row>
    <row r="31" spans="1:8" x14ac:dyDescent="0.35">
      <c r="B31"/>
      <c r="C31"/>
      <c r="D31"/>
      <c r="E31"/>
      <c r="F31"/>
    </row>
    <row r="32" spans="1:8" x14ac:dyDescent="0.35">
      <c r="B32"/>
      <c r="C32"/>
      <c r="D32"/>
      <c r="E32"/>
      <c r="F32"/>
    </row>
    <row r="33" spans="2:6" x14ac:dyDescent="0.35">
      <c r="B33"/>
      <c r="C33"/>
      <c r="D33"/>
      <c r="E33"/>
      <c r="F33"/>
    </row>
    <row r="34" spans="2:6" x14ac:dyDescent="0.35">
      <c r="B34"/>
      <c r="C34"/>
      <c r="D34"/>
      <c r="E34"/>
      <c r="F34"/>
    </row>
  </sheetData>
  <sheetProtection algorithmName="SHA-512" hashValue="pZY0XQtzQkVOyKiuUTG1GMMbM2SfmNGSjuFhRMOC3yBsVuZ5aRJJegMn8JF7l7NfpnTGzJfW+DHroeDgPOu8lg==" saltValue="BPUlgwY5+wTgy2CDulY5Gg==" spinCount="100000" sheet="1" objects="1" scenarios="1" selectLockedCells="1"/>
  <dataConsolidate link="1"/>
  <mergeCells count="58">
    <mergeCell ref="B28:E28"/>
    <mergeCell ref="F28:H28"/>
    <mergeCell ref="F23:H23"/>
    <mergeCell ref="B24:E24"/>
    <mergeCell ref="F24:H24"/>
    <mergeCell ref="B25:E25"/>
    <mergeCell ref="F25:H25"/>
    <mergeCell ref="B26:E26"/>
    <mergeCell ref="F26:H26"/>
    <mergeCell ref="B16:E16"/>
    <mergeCell ref="F16:H16"/>
    <mergeCell ref="B17:E17"/>
    <mergeCell ref="F17:H17"/>
    <mergeCell ref="A19:A28"/>
    <mergeCell ref="B19:E19"/>
    <mergeCell ref="F19:H19"/>
    <mergeCell ref="B20:E20"/>
    <mergeCell ref="F20:H20"/>
    <mergeCell ref="B21:E21"/>
    <mergeCell ref="F21:H21"/>
    <mergeCell ref="B22:E22"/>
    <mergeCell ref="F22:H22"/>
    <mergeCell ref="B23:E23"/>
    <mergeCell ref="B27:E27"/>
    <mergeCell ref="F27:H27"/>
    <mergeCell ref="A18:B18"/>
    <mergeCell ref="C18:E18"/>
    <mergeCell ref="F18:H18"/>
    <mergeCell ref="B13:E13"/>
    <mergeCell ref="F13:H13"/>
    <mergeCell ref="B14:E14"/>
    <mergeCell ref="F14:H14"/>
    <mergeCell ref="A15:B15"/>
    <mergeCell ref="C15:E15"/>
    <mergeCell ref="F15:H15"/>
    <mergeCell ref="A8:A14"/>
    <mergeCell ref="B8:E8"/>
    <mergeCell ref="F8:H8"/>
    <mergeCell ref="B9:E9"/>
    <mergeCell ref="F9:H9"/>
    <mergeCell ref="A16:A17"/>
    <mergeCell ref="B10:E10"/>
    <mergeCell ref="F10:H10"/>
    <mergeCell ref="B11:E11"/>
    <mergeCell ref="F11:H11"/>
    <mergeCell ref="B12:E12"/>
    <mergeCell ref="F12:H12"/>
    <mergeCell ref="A6:B6"/>
    <mergeCell ref="C6:E6"/>
    <mergeCell ref="F6:H6"/>
    <mergeCell ref="B7:E7"/>
    <mergeCell ref="F7:H7"/>
    <mergeCell ref="A5:H5"/>
    <mergeCell ref="A1:D2"/>
    <mergeCell ref="E1:H1"/>
    <mergeCell ref="E2:H2"/>
    <mergeCell ref="A3:H3"/>
    <mergeCell ref="A4:H4"/>
  </mergeCells>
  <conditionalFormatting sqref="E2">
    <cfRule type="dataBar" priority="1">
      <dataBar>
        <cfvo type="num" val="0"/>
        <cfvo type="num" val="1"/>
        <color rgb="FF00B050"/>
      </dataBar>
      <extLst>
        <ext xmlns:x14="http://schemas.microsoft.com/office/spreadsheetml/2009/9/main" uri="{B025F937-C7B1-47D3-B67F-A62EFF666E3E}">
          <x14:id>{297CAC8D-B790-464D-89B5-3FACC9C4575E}</x14:id>
        </ext>
      </extLst>
    </cfRule>
  </conditionalFormatting>
  <conditionalFormatting sqref="F14:H14">
    <cfRule type="expression" dxfId="14" priority="2">
      <formula>$AD$2=1</formula>
    </cfRule>
    <cfRule type="expression" dxfId="13" priority="3">
      <formula>$AD$2=0</formula>
    </cfRule>
  </conditionalFormatting>
  <conditionalFormatting sqref="F17:H17">
    <cfRule type="expression" dxfId="12" priority="4">
      <formula>$AE$2=0</formula>
    </cfRule>
    <cfRule type="expression" dxfId="11" priority="5">
      <formula>$AE$2=1</formula>
    </cfRule>
  </conditionalFormatting>
  <conditionalFormatting sqref="F28:H28">
    <cfRule type="expression" dxfId="10" priority="6">
      <formula>$AF$2=1</formula>
    </cfRule>
    <cfRule type="expression" dxfId="9" priority="7">
      <formula>$AF$2=0</formula>
    </cfRule>
  </conditionalFormatting>
  <dataValidations count="1">
    <dataValidation type="list" allowBlank="1" showInputMessage="1" showErrorMessage="1" sqref="F8:H13 F16:H16 F19:H27" xr:uid="{BA5FA6B2-C31A-4B54-878F-446308121B05}">
      <formula1>"Yes, No"</formula1>
    </dataValidation>
  </dataValidations>
  <pageMargins left="0.23622047244094491" right="0.23622047244094491" top="0.74803149606299213" bottom="0.74803149606299213" header="0.31496062992125984" footer="0.31496062992125984"/>
  <pageSetup paperSize="9" scale="40" fitToHeight="2" orientation="portrait" r:id="rId1"/>
  <extLst>
    <ext xmlns:x14="http://schemas.microsoft.com/office/spreadsheetml/2009/9/main" uri="{78C0D931-6437-407d-A8EE-F0AAD7539E65}">
      <x14:conditionalFormattings>
        <x14:conditionalFormatting xmlns:xm="http://schemas.microsoft.com/office/excel/2006/main">
          <x14:cfRule type="dataBar" id="{297CAC8D-B790-464D-89B5-3FACC9C4575E}">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9DB0A-14C8-41CD-A452-A0F52DD7D687}">
  <sheetPr>
    <tabColor rgb="FF00B0F0"/>
    <pageSetUpPr fitToPage="1"/>
  </sheetPr>
  <dimension ref="A1:Z20"/>
  <sheetViews>
    <sheetView view="pageBreakPreview" zoomScale="90" zoomScaleNormal="80" zoomScaleSheetLayoutView="90" workbookViewId="0">
      <pane ySplit="2" topLeftCell="A3" activePane="bottomLeft" state="frozen"/>
      <selection activeCell="I12" sqref="I12"/>
      <selection pane="bottomLeft" activeCell="D16" sqref="D16:H16"/>
    </sheetView>
  </sheetViews>
  <sheetFormatPr defaultColWidth="9.1796875" defaultRowHeight="14.5" x14ac:dyDescent="0.35"/>
  <cols>
    <col min="1" max="1" width="9.7265625" style="58" bestFit="1" customWidth="1"/>
    <col min="2" max="2" width="60.7265625" style="55" customWidth="1"/>
    <col min="3" max="3" width="42.1796875" style="50" customWidth="1"/>
    <col min="4" max="4" width="15.26953125" style="50" customWidth="1"/>
    <col min="5" max="5" width="5" style="50" customWidth="1"/>
    <col min="6" max="6" width="5.453125" style="50" customWidth="1"/>
    <col min="7" max="7" width="4.81640625" style="50" customWidth="1"/>
    <col min="8" max="8" width="17.54296875" style="50" customWidth="1"/>
    <col min="9" max="9" width="5.1796875" customWidth="1"/>
    <col min="24" max="26" width="0" hidden="1" customWidth="1"/>
  </cols>
  <sheetData>
    <row r="1" spans="1:26" ht="23" x14ac:dyDescent="0.35">
      <c r="A1" s="480" t="s">
        <v>516</v>
      </c>
      <c r="B1" s="481"/>
      <c r="C1" s="481"/>
      <c r="D1" s="481"/>
      <c r="E1" s="512" t="s">
        <v>88</v>
      </c>
      <c r="F1" s="513"/>
      <c r="G1" s="513"/>
      <c r="H1" s="514"/>
      <c r="X1" s="62" t="s">
        <v>81</v>
      </c>
      <c r="Y1" s="62" t="s">
        <v>79</v>
      </c>
      <c r="Z1" s="62" t="s">
        <v>87</v>
      </c>
    </row>
    <row r="2" spans="1:26" ht="24" thickBot="1" x14ac:dyDescent="0.4">
      <c r="A2" s="510"/>
      <c r="B2" s="511"/>
      <c r="C2" s="511"/>
      <c r="D2" s="511"/>
      <c r="E2" s="515">
        <f>Z2</f>
        <v>0</v>
      </c>
      <c r="F2" s="515"/>
      <c r="G2" s="515"/>
      <c r="H2" s="516"/>
      <c r="X2" s="62">
        <f>IF(D16="No",1)+IF(D16="",1)+IF(D16="Yes",2)</f>
        <v>1</v>
      </c>
      <c r="Y2" s="62">
        <f>COUNTA(D16,B18)</f>
        <v>0</v>
      </c>
      <c r="Z2" s="62">
        <f>Y2/X2</f>
        <v>0</v>
      </c>
    </row>
    <row r="3" spans="1:26" ht="94.5" customHeight="1" thickBot="1" x14ac:dyDescent="0.4">
      <c r="A3" s="579" t="s">
        <v>175</v>
      </c>
      <c r="B3" s="518"/>
      <c r="C3" s="518"/>
      <c r="D3" s="518"/>
      <c r="E3" s="518"/>
      <c r="F3" s="518"/>
      <c r="G3" s="518"/>
      <c r="H3" s="580"/>
    </row>
    <row r="4" spans="1:26" ht="15" customHeight="1" x14ac:dyDescent="0.35">
      <c r="A4" s="581" t="s">
        <v>143</v>
      </c>
      <c r="B4" s="180"/>
      <c r="C4" s="181"/>
      <c r="D4" s="181"/>
      <c r="E4" s="182"/>
      <c r="F4" s="182"/>
      <c r="G4" s="182"/>
      <c r="H4" s="183"/>
    </row>
    <row r="5" spans="1:26" ht="15" customHeight="1" thickBot="1" x14ac:dyDescent="0.4">
      <c r="A5" s="582"/>
      <c r="B5" s="180"/>
      <c r="C5" s="181"/>
      <c r="D5" s="181"/>
      <c r="E5" s="182"/>
      <c r="F5" s="182"/>
      <c r="G5" s="182"/>
      <c r="H5" s="183"/>
    </row>
    <row r="6" spans="1:26" ht="15.5" x14ac:dyDescent="0.35">
      <c r="A6" s="559">
        <v>7</v>
      </c>
      <c r="B6" s="184" t="s">
        <v>121</v>
      </c>
      <c r="C6" s="185" t="s">
        <v>456</v>
      </c>
      <c r="D6" s="181"/>
      <c r="E6" s="182"/>
      <c r="F6" s="182"/>
      <c r="G6" s="182"/>
      <c r="H6" s="183"/>
    </row>
    <row r="7" spans="1:26" x14ac:dyDescent="0.35">
      <c r="A7" s="560"/>
      <c r="B7" s="184" t="s">
        <v>122</v>
      </c>
      <c r="C7" s="186">
        <f>suppname</f>
        <v>0</v>
      </c>
      <c r="D7" s="181"/>
      <c r="E7" s="182"/>
      <c r="F7" s="182"/>
      <c r="G7" s="182"/>
      <c r="H7" s="183"/>
    </row>
    <row r="8" spans="1:26" x14ac:dyDescent="0.35">
      <c r="A8" s="560"/>
      <c r="B8" s="187"/>
      <c r="C8" s="188"/>
      <c r="D8" s="181"/>
      <c r="E8" s="182"/>
      <c r="F8" s="182"/>
      <c r="G8" s="182"/>
      <c r="H8" s="183"/>
    </row>
    <row r="9" spans="1:26" ht="15" thickBot="1" x14ac:dyDescent="0.4">
      <c r="A9" s="560"/>
      <c r="B9" s="189"/>
      <c r="C9" s="190"/>
      <c r="D9" s="191"/>
      <c r="E9" s="192"/>
      <c r="F9" s="192"/>
      <c r="G9" s="192"/>
      <c r="H9" s="193"/>
    </row>
    <row r="10" spans="1:26" ht="57.75" customHeight="1" thickBot="1" x14ac:dyDescent="0.4">
      <c r="A10" s="560"/>
      <c r="B10" s="563" t="s">
        <v>198</v>
      </c>
      <c r="C10" s="564"/>
      <c r="D10" s="564"/>
      <c r="E10" s="564"/>
      <c r="F10" s="564"/>
      <c r="G10" s="564"/>
      <c r="H10" s="565"/>
    </row>
    <row r="11" spans="1:26" ht="48.75" customHeight="1" x14ac:dyDescent="0.35">
      <c r="A11" s="560"/>
      <c r="B11" s="566" t="s">
        <v>199</v>
      </c>
      <c r="C11" s="567"/>
      <c r="D11" s="567"/>
      <c r="E11" s="567"/>
      <c r="F11" s="567"/>
      <c r="G11" s="567"/>
      <c r="H11" s="568"/>
    </row>
    <row r="12" spans="1:26" x14ac:dyDescent="0.35">
      <c r="A12" s="560"/>
      <c r="B12" s="566" t="s">
        <v>200</v>
      </c>
      <c r="C12" s="567"/>
      <c r="D12" s="567"/>
      <c r="E12" s="567"/>
      <c r="F12" s="567"/>
      <c r="G12" s="567"/>
      <c r="H12" s="568"/>
    </row>
    <row r="13" spans="1:26" x14ac:dyDescent="0.35">
      <c r="A13" s="560"/>
      <c r="B13" s="566" t="s">
        <v>209</v>
      </c>
      <c r="C13" s="567"/>
      <c r="D13" s="567"/>
      <c r="E13" s="567"/>
      <c r="F13" s="567"/>
      <c r="G13" s="567"/>
      <c r="H13" s="568"/>
    </row>
    <row r="14" spans="1:26" ht="35.25" customHeight="1" x14ac:dyDescent="0.35">
      <c r="A14" s="560"/>
      <c r="B14" s="566" t="s">
        <v>201</v>
      </c>
      <c r="C14" s="567"/>
      <c r="D14" s="567"/>
      <c r="E14" s="567"/>
      <c r="F14" s="567"/>
      <c r="G14" s="567"/>
      <c r="H14" s="568"/>
    </row>
    <row r="15" spans="1:26" ht="36.75" customHeight="1" thickBot="1" x14ac:dyDescent="0.4">
      <c r="A15" s="560"/>
      <c r="B15" s="566" t="s">
        <v>202</v>
      </c>
      <c r="C15" s="567"/>
      <c r="D15" s="567"/>
      <c r="E15" s="567"/>
      <c r="F15" s="567"/>
      <c r="G15" s="567"/>
      <c r="H15" s="568"/>
    </row>
    <row r="16" spans="1:26" ht="53.25" customHeight="1" thickBot="1" x14ac:dyDescent="0.4">
      <c r="A16" s="560"/>
      <c r="B16" s="572" t="s">
        <v>203</v>
      </c>
      <c r="C16" s="573"/>
      <c r="D16" s="574"/>
      <c r="E16" s="575"/>
      <c r="F16" s="575"/>
      <c r="G16" s="575"/>
      <c r="H16" s="576"/>
    </row>
    <row r="17" spans="1:8" ht="15" thickBot="1" x14ac:dyDescent="0.4">
      <c r="A17" s="560"/>
      <c r="B17" s="566" t="s">
        <v>204</v>
      </c>
      <c r="C17" s="567"/>
      <c r="D17" s="567"/>
      <c r="E17" s="567"/>
      <c r="F17" s="567"/>
      <c r="G17" s="567"/>
      <c r="H17" s="568"/>
    </row>
    <row r="18" spans="1:8" ht="83.25" customHeight="1" thickBot="1" x14ac:dyDescent="0.4">
      <c r="A18" s="561"/>
      <c r="B18" s="577"/>
      <c r="C18" s="578"/>
      <c r="D18" s="578"/>
      <c r="E18" s="578"/>
      <c r="F18" s="578"/>
      <c r="G18" s="578"/>
      <c r="H18" s="578"/>
    </row>
    <row r="19" spans="1:8" ht="63.75" customHeight="1" x14ac:dyDescent="0.35">
      <c r="A19" s="560"/>
      <c r="B19" s="569" t="s">
        <v>205</v>
      </c>
      <c r="C19" s="570"/>
      <c r="D19" s="570"/>
      <c r="E19" s="570"/>
      <c r="F19" s="570"/>
      <c r="G19" s="570"/>
      <c r="H19" s="571"/>
    </row>
    <row r="20" spans="1:8" ht="76.5" customHeight="1" thickBot="1" x14ac:dyDescent="0.4">
      <c r="A20" s="562"/>
      <c r="B20" s="569" t="s">
        <v>206</v>
      </c>
      <c r="C20" s="570"/>
      <c r="D20" s="570"/>
      <c r="E20" s="570"/>
      <c r="F20" s="570"/>
      <c r="G20" s="570"/>
      <c r="H20" s="571"/>
    </row>
  </sheetData>
  <sheetProtection algorithmName="SHA-512" hashValue="uCJvqKe/G+s1ZciePcDOkE9PeCWTKW5rE5bGvn8xJu+fvU0tlSfuDutktFvcW50wuyqjy6TMEG1VcgW+XiPVtw==" saltValue="lFjJGwywJ93PU6xw9+hpKA==" spinCount="100000" sheet="1" selectLockedCells="1"/>
  <dataConsolidate link="1"/>
  <mergeCells count="18">
    <mergeCell ref="A1:D2"/>
    <mergeCell ref="E1:H1"/>
    <mergeCell ref="E2:H2"/>
    <mergeCell ref="A3:H3"/>
    <mergeCell ref="A4:A5"/>
    <mergeCell ref="A6:A20"/>
    <mergeCell ref="B10:H10"/>
    <mergeCell ref="B11:H11"/>
    <mergeCell ref="B12:H12"/>
    <mergeCell ref="B13:H13"/>
    <mergeCell ref="B19:H19"/>
    <mergeCell ref="B20:H20"/>
    <mergeCell ref="B14:H14"/>
    <mergeCell ref="B15:H15"/>
    <mergeCell ref="B16:C16"/>
    <mergeCell ref="D16:H16"/>
    <mergeCell ref="B17:H17"/>
    <mergeCell ref="B18:H18"/>
  </mergeCells>
  <conditionalFormatting sqref="E2">
    <cfRule type="dataBar" priority="4">
      <dataBar>
        <cfvo type="num" val="0"/>
        <cfvo type="num" val="1"/>
        <color rgb="FF00B050"/>
      </dataBar>
      <extLst>
        <ext xmlns:x14="http://schemas.microsoft.com/office/spreadsheetml/2009/9/main" uri="{B025F937-C7B1-47D3-B67F-A62EFF666E3E}">
          <x14:id>{BE48F10B-127F-4588-B69F-BF71664CB2EE}</x14:id>
        </ext>
      </extLst>
    </cfRule>
  </conditionalFormatting>
  <conditionalFormatting sqref="E5:E6">
    <cfRule type="expression" dxfId="8" priority="7">
      <formula>$E$4="No"</formula>
    </cfRule>
  </conditionalFormatting>
  <conditionalFormatting sqref="E4:H6">
    <cfRule type="expression" dxfId="7" priority="5">
      <formula>#REF!="No"</formula>
    </cfRule>
  </conditionalFormatting>
  <conditionalFormatting sqref="F8:G9">
    <cfRule type="expression" dxfId="6" priority="6">
      <formula>#REF!="No"</formula>
    </cfRule>
  </conditionalFormatting>
  <dataValidations count="1">
    <dataValidation type="list" allowBlank="1" showInputMessage="1" showErrorMessage="1" sqref="D16:H16" xr:uid="{C4EEDF6B-ECF6-4882-B416-DC91167F7AFD}">
      <formula1>"Yes, No"</formula1>
    </dataValidation>
  </dataValidations>
  <pageMargins left="0.23622047244094491" right="0.23622047244094491" top="0.74803149606299213" bottom="0.74803149606299213" header="0.31496062992125984" footer="0.31496062992125984"/>
  <pageSetup paperSize="9" scale="61" orientation="portrait" r:id="rId1"/>
  <extLst>
    <ext xmlns:x14="http://schemas.microsoft.com/office/spreadsheetml/2009/9/main" uri="{78C0D931-6437-407d-A8EE-F0AAD7539E65}">
      <x14:conditionalFormattings>
        <x14:conditionalFormatting xmlns:xm="http://schemas.microsoft.com/office/excel/2006/main">
          <x14:cfRule type="dataBar" id="{BE48F10B-127F-4588-B69F-BF71664CB2EE}">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tint="-0.249977111117893"/>
    <pageSetUpPr fitToPage="1"/>
  </sheetPr>
  <dimension ref="A1:Z14"/>
  <sheetViews>
    <sheetView view="pageBreakPreview" zoomScaleNormal="100" zoomScaleSheetLayoutView="100" workbookViewId="0">
      <pane ySplit="2" topLeftCell="A4" activePane="bottomLeft" state="frozen"/>
      <selection activeCell="I12" sqref="I12"/>
      <selection pane="bottomLeft" activeCell="C10" sqref="C10:H10"/>
    </sheetView>
  </sheetViews>
  <sheetFormatPr defaultColWidth="9.1796875" defaultRowHeight="14.5" x14ac:dyDescent="0.35"/>
  <cols>
    <col min="1" max="1" width="9.7265625" style="64" bestFit="1" customWidth="1"/>
    <col min="2" max="2" width="60.7265625" style="65" customWidth="1"/>
    <col min="3" max="3" width="42.1796875" style="66" customWidth="1"/>
    <col min="4" max="4" width="15.26953125" style="66" customWidth="1"/>
    <col min="5" max="5" width="5" style="66" customWidth="1"/>
    <col min="6" max="6" width="5.453125" style="66" customWidth="1"/>
    <col min="7" max="7" width="4.81640625" style="66" customWidth="1"/>
    <col min="8" max="8" width="17.54296875" style="66" customWidth="1"/>
    <col min="9" max="9" width="5.1796875" style="63" customWidth="1"/>
    <col min="10" max="23" width="9.1796875" style="63"/>
    <col min="24" max="26" width="0" style="63" hidden="1" customWidth="1"/>
    <col min="27" max="16384" width="9.1796875" style="63"/>
  </cols>
  <sheetData>
    <row r="1" spans="1:26" ht="23" x14ac:dyDescent="0.35">
      <c r="A1" s="480" t="s">
        <v>517</v>
      </c>
      <c r="B1" s="481"/>
      <c r="C1" s="481"/>
      <c r="D1" s="481"/>
      <c r="E1" s="512" t="s">
        <v>88</v>
      </c>
      <c r="F1" s="513"/>
      <c r="G1" s="513"/>
      <c r="H1" s="514"/>
      <c r="X1" s="62" t="s">
        <v>81</v>
      </c>
      <c r="Y1" s="62" t="s">
        <v>79</v>
      </c>
      <c r="Z1" s="62" t="s">
        <v>87</v>
      </c>
    </row>
    <row r="2" spans="1:26" ht="24" thickBot="1" x14ac:dyDescent="0.4">
      <c r="A2" s="510"/>
      <c r="B2" s="511"/>
      <c r="C2" s="511"/>
      <c r="D2" s="511"/>
      <c r="E2" s="515">
        <f>Z2</f>
        <v>0</v>
      </c>
      <c r="F2" s="515"/>
      <c r="G2" s="515"/>
      <c r="H2" s="516"/>
      <c r="X2" s="62">
        <v>4</v>
      </c>
      <c r="Y2" s="62">
        <f>COUNTA(C11,C12,C13,C14)</f>
        <v>0</v>
      </c>
      <c r="Z2" s="62">
        <f>Y2/X2</f>
        <v>0</v>
      </c>
    </row>
    <row r="3" spans="1:26" ht="94.5" customHeight="1" thickBot="1" x14ac:dyDescent="0.4">
      <c r="A3" s="579" t="s">
        <v>150</v>
      </c>
      <c r="B3" s="518"/>
      <c r="C3" s="518"/>
      <c r="D3" s="518"/>
      <c r="E3" s="518"/>
      <c r="F3" s="518"/>
      <c r="G3" s="518"/>
      <c r="H3" s="580"/>
    </row>
    <row r="4" spans="1:26" x14ac:dyDescent="0.35">
      <c r="A4" s="594" t="s">
        <v>143</v>
      </c>
      <c r="B4" s="194"/>
      <c r="C4" s="195"/>
      <c r="D4" s="195"/>
      <c r="E4" s="196"/>
      <c r="F4" s="196"/>
      <c r="G4" s="196"/>
      <c r="H4" s="197"/>
    </row>
    <row r="5" spans="1:26" ht="15" thickBot="1" x14ac:dyDescent="0.4">
      <c r="A5" s="595"/>
      <c r="B5" s="180"/>
      <c r="C5" s="198"/>
      <c r="D5" s="198"/>
      <c r="E5" s="182"/>
      <c r="F5" s="182"/>
      <c r="G5" s="182"/>
      <c r="H5" s="183"/>
    </row>
    <row r="6" spans="1:26" ht="15.5" x14ac:dyDescent="0.35">
      <c r="A6" s="589">
        <v>7</v>
      </c>
      <c r="B6" s="184" t="s">
        <v>121</v>
      </c>
      <c r="C6" s="185" t="s">
        <v>456</v>
      </c>
      <c r="D6" s="198"/>
      <c r="E6" s="182"/>
      <c r="F6" s="182"/>
      <c r="G6" s="182"/>
      <c r="H6" s="183"/>
    </row>
    <row r="7" spans="1:26" x14ac:dyDescent="0.35">
      <c r="A7" s="590"/>
      <c r="B7" s="184" t="s">
        <v>122</v>
      </c>
      <c r="C7" s="186">
        <f>suppname</f>
        <v>0</v>
      </c>
      <c r="D7" s="198"/>
      <c r="E7" s="182"/>
      <c r="F7" s="182"/>
      <c r="G7" s="182"/>
      <c r="H7" s="183"/>
    </row>
    <row r="8" spans="1:26" x14ac:dyDescent="0.35">
      <c r="A8" s="590"/>
      <c r="B8" s="187"/>
      <c r="C8" s="199"/>
      <c r="D8" s="198"/>
      <c r="E8" s="182"/>
      <c r="F8" s="182"/>
      <c r="G8" s="182"/>
      <c r="H8" s="183"/>
    </row>
    <row r="9" spans="1:26" ht="41.25" customHeight="1" thickBot="1" x14ac:dyDescent="0.4">
      <c r="A9" s="590"/>
      <c r="B9" s="586" t="s">
        <v>144</v>
      </c>
      <c r="C9" s="587"/>
      <c r="D9" s="587"/>
      <c r="E9" s="587"/>
      <c r="F9" s="587"/>
      <c r="G9" s="587"/>
      <c r="H9" s="588"/>
    </row>
    <row r="10" spans="1:26" ht="78.75" customHeight="1" x14ac:dyDescent="0.35">
      <c r="A10" s="590"/>
      <c r="B10" s="200" t="s">
        <v>145</v>
      </c>
      <c r="C10" s="591"/>
      <c r="D10" s="592"/>
      <c r="E10" s="592"/>
      <c r="F10" s="592"/>
      <c r="G10" s="592"/>
      <c r="H10" s="593"/>
    </row>
    <row r="11" spans="1:26" ht="18.75" customHeight="1" x14ac:dyDescent="0.35">
      <c r="A11" s="590"/>
      <c r="B11" s="200" t="s">
        <v>135</v>
      </c>
      <c r="C11" s="583"/>
      <c r="D11" s="584"/>
      <c r="E11" s="584"/>
      <c r="F11" s="584"/>
      <c r="G11" s="584"/>
      <c r="H11" s="585"/>
    </row>
    <row r="12" spans="1:26" ht="18" customHeight="1" x14ac:dyDescent="0.35">
      <c r="A12" s="590"/>
      <c r="B12" s="200" t="s">
        <v>136</v>
      </c>
      <c r="C12" s="583"/>
      <c r="D12" s="584"/>
      <c r="E12" s="584"/>
      <c r="F12" s="584"/>
      <c r="G12" s="584"/>
      <c r="H12" s="585"/>
    </row>
    <row r="13" spans="1:26" ht="16.5" customHeight="1" x14ac:dyDescent="0.35">
      <c r="A13" s="590"/>
      <c r="B13" s="200" t="s">
        <v>137</v>
      </c>
      <c r="C13" s="583"/>
      <c r="D13" s="584"/>
      <c r="E13" s="584"/>
      <c r="F13" s="584"/>
      <c r="G13" s="584"/>
      <c r="H13" s="585"/>
    </row>
    <row r="14" spans="1:26" ht="26.25" customHeight="1" x14ac:dyDescent="0.35">
      <c r="A14" s="590"/>
      <c r="B14" s="200" t="s">
        <v>138</v>
      </c>
      <c r="C14" s="583"/>
      <c r="D14" s="584"/>
      <c r="E14" s="584"/>
      <c r="F14" s="584"/>
      <c r="G14" s="584"/>
      <c r="H14" s="585"/>
    </row>
  </sheetData>
  <sheetProtection algorithmName="SHA-512" hashValue="0m6fDykDwTa8GzEc0qPzn9FoQiiBHTedK0RRA6aPkUz0lqPgCeMXcVY1HNKQkM6ADvLl34OQpmqAV2l8r1Ziuw==" saltValue="4O4PZL2fbd/DRimaFVwERw==" spinCount="100000" sheet="1" objects="1" scenarios="1" selectLockedCells="1"/>
  <dataConsolidate link="1"/>
  <mergeCells count="12">
    <mergeCell ref="A1:D2"/>
    <mergeCell ref="E1:H1"/>
    <mergeCell ref="E2:H2"/>
    <mergeCell ref="A3:H3"/>
    <mergeCell ref="A4:A5"/>
    <mergeCell ref="C13:H13"/>
    <mergeCell ref="C14:H14"/>
    <mergeCell ref="B9:H9"/>
    <mergeCell ref="A6:A14"/>
    <mergeCell ref="C10:H10"/>
    <mergeCell ref="C11:H11"/>
    <mergeCell ref="C12:H12"/>
  </mergeCells>
  <conditionalFormatting sqref="E2">
    <cfRule type="dataBar" priority="4">
      <dataBar>
        <cfvo type="num" val="0"/>
        <cfvo type="num" val="1"/>
        <color rgb="FF00B050"/>
      </dataBar>
      <extLst>
        <ext xmlns:x14="http://schemas.microsoft.com/office/spreadsheetml/2009/9/main" uri="{B025F937-C7B1-47D3-B67F-A62EFF666E3E}">
          <x14:id>{740A75A5-10A3-4A37-9FBB-B6F25C07C48B}</x14:id>
        </ext>
      </extLst>
    </cfRule>
  </conditionalFormatting>
  <conditionalFormatting sqref="E5:E6">
    <cfRule type="expression" dxfId="5" priority="8">
      <formula>$E$4="No"</formula>
    </cfRule>
  </conditionalFormatting>
  <conditionalFormatting sqref="E4:H6">
    <cfRule type="expression" dxfId="4" priority="5">
      <formula>#REF!="No"</formula>
    </cfRule>
  </conditionalFormatting>
  <conditionalFormatting sqref="F8:G8">
    <cfRule type="expression" dxfId="2" priority="7">
      <formula>#REF!="No"</formula>
    </cfRule>
  </conditionalFormatting>
  <pageMargins left="0.23622047244094491" right="0.23622047244094491" top="0.74803149606299213" bottom="0.74803149606299213" header="0.31496062992125984" footer="0.31496062992125984"/>
  <pageSetup paperSize="9" scale="89" orientation="landscape" r:id="rId1"/>
  <legacyDrawing r:id="rId2"/>
  <extLst>
    <ext xmlns:x14="http://schemas.microsoft.com/office/spreadsheetml/2009/9/main" uri="{78C0D931-6437-407d-A8EE-F0AAD7539E65}">
      <x14:conditionalFormattings>
        <x14:conditionalFormatting xmlns:xm="http://schemas.microsoft.com/office/excel/2006/main">
          <x14:cfRule type="dataBar" id="{740A75A5-10A3-4A37-9FBB-B6F25C07C48B}">
            <x14:dataBar minLength="0" maxLength="100" gradient="0">
              <x14:cfvo type="num">
                <xm:f>0</xm:f>
              </x14:cfvo>
              <x14:cfvo type="num">
                <xm:f>1</xm:f>
              </x14:cfvo>
              <x14:negativeFillColor rgb="FFFF0000"/>
              <x14:axisColor rgb="FF000000"/>
            </x14:dataBar>
          </x14:cfRule>
          <xm:sqref>E2</xm:sqref>
        </x14:conditionalFormatting>
        <x14:conditionalFormatting xmlns:xm="http://schemas.microsoft.com/office/excel/2006/main">
          <x14:cfRule type="expression" priority="6" id="{F9164478-A7D1-453E-B0B5-AB7C678674C4}">
            <xm:f>'F:\Users\local_cgeoghegan\INetCache\Content.Outlook\9HQ3SOLO\[PQQ template V1.xlsb]summary'!#REF!="No"</xm:f>
            <x14:dxf>
              <fill>
                <patternFill patternType="lightUp">
                  <fgColor auto="1"/>
                  <bgColor theme="0"/>
                </patternFill>
              </fill>
            </x14:dxf>
          </x14:cfRule>
          <xm:sqref>E4:H8</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
    <tabColor theme="1"/>
  </sheetPr>
  <dimension ref="A1:Q23"/>
  <sheetViews>
    <sheetView view="pageBreakPreview" zoomScaleNormal="100" zoomScaleSheetLayoutView="100" workbookViewId="0">
      <selection activeCell="A24" sqref="A24"/>
    </sheetView>
  </sheetViews>
  <sheetFormatPr defaultRowHeight="14.5" x14ac:dyDescent="0.35"/>
  <cols>
    <col min="1" max="1" width="63.453125" customWidth="1"/>
    <col min="2" max="2" width="57.81640625" customWidth="1"/>
    <col min="3" max="7" width="0" style="82" hidden="1" customWidth="1"/>
    <col min="8" max="17" width="8.7265625" style="82"/>
  </cols>
  <sheetData>
    <row r="1" spans="1:17" x14ac:dyDescent="0.35">
      <c r="A1" s="598" t="s">
        <v>91</v>
      </c>
      <c r="B1" s="600">
        <f>_xlfn.IFNA(suppname," ")</f>
        <v>0</v>
      </c>
    </row>
    <row r="2" spans="1:17" ht="15" thickBot="1" x14ac:dyDescent="0.4">
      <c r="A2" s="599"/>
      <c r="B2" s="601"/>
    </row>
    <row r="3" spans="1:17" ht="24" thickBot="1" x14ac:dyDescent="0.4">
      <c r="A3" s="596" t="s">
        <v>92</v>
      </c>
      <c r="B3" s="597"/>
      <c r="Q3" s="83"/>
    </row>
    <row r="4" spans="1:17" ht="22.5" customHeight="1" x14ac:dyDescent="0.35">
      <c r="A4" s="81" t="s">
        <v>146</v>
      </c>
      <c r="B4" s="210">
        <f>AVERAGE(B5:B21)</f>
        <v>0</v>
      </c>
    </row>
    <row r="5" spans="1:17" x14ac:dyDescent="0.35">
      <c r="A5" s="202" t="s">
        <v>526</v>
      </c>
      <c r="B5" s="210">
        <f>'4. Requirement Application'!D2</f>
        <v>0</v>
      </c>
    </row>
    <row r="6" spans="1:17" x14ac:dyDescent="0.35">
      <c r="A6" s="202" t="s">
        <v>527</v>
      </c>
      <c r="B6" s="210">
        <f>Sec1P</f>
        <v>0</v>
      </c>
    </row>
    <row r="7" spans="1:17" x14ac:dyDescent="0.35">
      <c r="A7" s="203" t="s">
        <v>528</v>
      </c>
      <c r="B7" s="210">
        <f>SecB3P</f>
        <v>0</v>
      </c>
    </row>
    <row r="8" spans="1:17" x14ac:dyDescent="0.35">
      <c r="A8" s="203" t="s">
        <v>529</v>
      </c>
      <c r="B8" s="210">
        <f>secb4p</f>
        <v>0</v>
      </c>
    </row>
    <row r="9" spans="1:17" x14ac:dyDescent="0.35">
      <c r="A9" s="204" t="s">
        <v>530</v>
      </c>
      <c r="B9" s="210">
        <f>d1p</f>
        <v>0</v>
      </c>
    </row>
    <row r="10" spans="1:17" x14ac:dyDescent="0.35">
      <c r="A10" s="205" t="s">
        <v>531</v>
      </c>
      <c r="B10" s="210" cm="1">
        <f t="array" ref="B10:E10">'MR. D2 &amp; 5.2 Resources'!E2:H2</f>
        <v>0</v>
      </c>
      <c r="C10" s="82">
        <v>0</v>
      </c>
      <c r="D10" s="82">
        <v>0</v>
      </c>
      <c r="E10" s="82">
        <v>0</v>
      </c>
    </row>
    <row r="11" spans="1:17" x14ac:dyDescent="0.35">
      <c r="A11" s="206" t="s">
        <v>532</v>
      </c>
      <c r="B11" s="210" cm="1">
        <f t="array" ref="B11:E11">'MR. D3 &amp; 5.3 Experience'!E2:H2</f>
        <v>0</v>
      </c>
      <c r="C11" s="82">
        <v>0</v>
      </c>
      <c r="D11" s="82">
        <v>0</v>
      </c>
      <c r="E11" s="82">
        <v>0</v>
      </c>
    </row>
    <row r="12" spans="1:17" x14ac:dyDescent="0.35">
      <c r="A12" s="207" t="s">
        <v>533</v>
      </c>
      <c r="B12" s="210" cm="1">
        <f t="array" ref="B12:G12">'MR. D4 H&amp;S Min. Requirements'!F2:K2</f>
        <v>0</v>
      </c>
      <c r="C12" s="82">
        <v>0</v>
      </c>
      <c r="D12" s="82">
        <v>0</v>
      </c>
      <c r="E12" s="82">
        <v>0</v>
      </c>
      <c r="F12" s="82">
        <v>0</v>
      </c>
      <c r="G12" s="82">
        <v>0</v>
      </c>
    </row>
    <row r="13" spans="1:17" x14ac:dyDescent="0.35">
      <c r="A13" s="207" t="s">
        <v>534</v>
      </c>
      <c r="B13" s="210">
        <f>'5.4 Health &amp; Safety '!d1p</f>
        <v>0</v>
      </c>
    </row>
    <row r="14" spans="1:17" x14ac:dyDescent="0.35">
      <c r="A14" s="208" t="s">
        <v>535</v>
      </c>
      <c r="B14" s="210">
        <f>'5.4 Health &amp; Safety '!d1p</f>
        <v>0</v>
      </c>
    </row>
    <row r="15" spans="1:17" ht="15" customHeight="1" x14ac:dyDescent="0.35">
      <c r="A15" s="230" t="s">
        <v>457</v>
      </c>
      <c r="B15" s="210" cm="1">
        <f t="array" ref="B15:D15">'MR. D5 &amp; 5.5 Quality'!F2:H2</f>
        <v>0</v>
      </c>
      <c r="C15" s="82">
        <v>0</v>
      </c>
      <c r="D15" s="82">
        <v>0</v>
      </c>
    </row>
    <row r="16" spans="1:17" ht="15" customHeight="1" x14ac:dyDescent="0.35">
      <c r="A16" s="230" t="s">
        <v>458</v>
      </c>
      <c r="B16" s="210">
        <f>secc6p</f>
        <v>0</v>
      </c>
    </row>
    <row r="17" spans="1:2" ht="15" customHeight="1" x14ac:dyDescent="0.35">
      <c r="A17" s="231" t="s">
        <v>536</v>
      </c>
      <c r="B17" s="210">
        <f>d4p</f>
        <v>0</v>
      </c>
    </row>
    <row r="18" spans="1:2" ht="15" customHeight="1" x14ac:dyDescent="0.35">
      <c r="A18" s="232" t="s">
        <v>487</v>
      </c>
      <c r="B18" s="210">
        <f>d5p</f>
        <v>0</v>
      </c>
    </row>
    <row r="19" spans="1:2" ht="15" customHeight="1" x14ac:dyDescent="0.35">
      <c r="A19" s="201" t="s">
        <v>459</v>
      </c>
      <c r="B19" s="210">
        <f>ex6p</f>
        <v>0</v>
      </c>
    </row>
    <row r="20" spans="1:2" ht="15" customHeight="1" x14ac:dyDescent="0.35">
      <c r="A20" s="201" t="s">
        <v>460</v>
      </c>
      <c r="B20" s="210">
        <f>coi7p</f>
        <v>0</v>
      </c>
    </row>
    <row r="21" spans="1:2" x14ac:dyDescent="0.35">
      <c r="A21" s="209" t="s">
        <v>461</v>
      </c>
      <c r="B21" s="210">
        <f>sig1p</f>
        <v>0</v>
      </c>
    </row>
    <row r="22" spans="1:2" ht="15" customHeight="1" x14ac:dyDescent="0.35"/>
    <row r="23" spans="1:2" ht="15" customHeight="1" x14ac:dyDescent="0.35"/>
  </sheetData>
  <sheetProtection algorithmName="SHA-512" hashValue="NmZ4LPimMwYDoDwnp8egfG8WWbSRGL263odTBevRTyxFqORKfZNNgKbF48uWuf5ToUGOofr2aaVOP+UhVn5MCQ==" saltValue="e8eA822JXxd2LAeHqeZQpw==" spinCount="100000" sheet="1" objects="1" scenarios="1" selectLockedCells="1"/>
  <mergeCells count="3">
    <mergeCell ref="A3:B3"/>
    <mergeCell ref="A1:A2"/>
    <mergeCell ref="B1:B2"/>
  </mergeCells>
  <phoneticPr fontId="7" type="noConversion"/>
  <conditionalFormatting sqref="B4">
    <cfRule type="dataBar" priority="3">
      <dataBar>
        <cfvo type="num" val="0"/>
        <cfvo type="num" val="1"/>
        <color theme="0" tint="-0.499984740745262"/>
      </dataBar>
      <extLst>
        <ext xmlns:x14="http://schemas.microsoft.com/office/spreadsheetml/2009/9/main" uri="{B025F937-C7B1-47D3-B67F-A62EFF666E3E}">
          <x14:id>{026E1C63-91F0-47FE-B2CD-86136719CA83}</x14:id>
        </ext>
      </extLst>
    </cfRule>
  </conditionalFormatting>
  <conditionalFormatting sqref="B5:B9 B11:B21">
    <cfRule type="dataBar" priority="29">
      <dataBar>
        <cfvo type="num" val="0"/>
        <cfvo type="num" val="1"/>
        <color theme="0" tint="-0.499984740745262"/>
      </dataBar>
      <extLst>
        <ext xmlns:x14="http://schemas.microsoft.com/office/spreadsheetml/2009/9/main" uri="{B025F937-C7B1-47D3-B67F-A62EFF666E3E}">
          <x14:id>{1499ED72-FDAB-4C09-87A8-7BB3E34ACD32}</x14:id>
        </ext>
      </extLst>
    </cfRule>
  </conditionalFormatting>
  <conditionalFormatting sqref="B10">
    <cfRule type="dataBar" priority="2">
      <dataBar>
        <cfvo type="num" val="0"/>
        <cfvo type="num" val="1"/>
        <color theme="0" tint="-0.499984740745262"/>
      </dataBar>
      <extLst>
        <ext xmlns:x14="http://schemas.microsoft.com/office/spreadsheetml/2009/9/main" uri="{B025F937-C7B1-47D3-B67F-A62EFF666E3E}">
          <x14:id>{2BE59178-5E59-4F34-BDFA-AE974B190BE7}</x14:id>
        </ext>
      </extLst>
    </cfRule>
  </conditionalFormatting>
  <pageMargins left="0.7" right="0.7" top="0.75" bottom="0.75" header="0.3" footer="0.3"/>
  <pageSetup paperSize="9" scale="50" orientation="landscape" horizontalDpi="200" verticalDpi="200" r:id="rId1"/>
  <extLst>
    <ext xmlns:x14="http://schemas.microsoft.com/office/spreadsheetml/2009/9/main" uri="{78C0D931-6437-407d-A8EE-F0AAD7539E65}">
      <x14:conditionalFormattings>
        <x14:conditionalFormatting xmlns:xm="http://schemas.microsoft.com/office/excel/2006/main">
          <x14:cfRule type="dataBar" id="{026E1C63-91F0-47FE-B2CD-86136719CA83}">
            <x14:dataBar minLength="0" maxLength="100" gradient="0">
              <x14:cfvo type="num">
                <xm:f>0</xm:f>
              </x14:cfvo>
              <x14:cfvo type="num">
                <xm:f>1</xm:f>
              </x14:cfvo>
              <x14:negativeFillColor rgb="FFFF0000"/>
              <x14:axisColor rgb="FF000000"/>
            </x14:dataBar>
          </x14:cfRule>
          <xm:sqref>B4</xm:sqref>
        </x14:conditionalFormatting>
        <x14:conditionalFormatting xmlns:xm="http://schemas.microsoft.com/office/excel/2006/main">
          <x14:cfRule type="dataBar" id="{1499ED72-FDAB-4C09-87A8-7BB3E34ACD32}">
            <x14:dataBar minLength="0" maxLength="100" gradient="0">
              <x14:cfvo type="num">
                <xm:f>0</xm:f>
              </x14:cfvo>
              <x14:cfvo type="num">
                <xm:f>1</xm:f>
              </x14:cfvo>
              <x14:negativeFillColor rgb="FFFF0000"/>
              <x14:axisColor rgb="FF000000"/>
            </x14:dataBar>
          </x14:cfRule>
          <xm:sqref>B5:B9 B11:B21</xm:sqref>
        </x14:conditionalFormatting>
        <x14:conditionalFormatting xmlns:xm="http://schemas.microsoft.com/office/excel/2006/main">
          <x14:cfRule type="dataBar" id="{2BE59178-5E59-4F34-BDFA-AE974B190BE7}">
            <x14:dataBar minLength="0" maxLength="100" gradient="0">
              <x14:cfvo type="num">
                <xm:f>0</xm:f>
              </x14:cfvo>
              <x14:cfvo type="num">
                <xm:f>1</xm:f>
              </x14:cfvo>
              <x14:negativeFillColor rgb="FFFF0000"/>
              <x14:axisColor rgb="FF000000"/>
            </x14:dataBar>
          </x14:cfRule>
          <xm:sqref>B10</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A1:P85"/>
  <sheetViews>
    <sheetView workbookViewId="0">
      <selection activeCell="I12" sqref="I12"/>
    </sheetView>
  </sheetViews>
  <sheetFormatPr defaultRowHeight="14.5" x14ac:dyDescent="0.35"/>
  <cols>
    <col min="3" max="3" width="19.453125" bestFit="1" customWidth="1"/>
    <col min="4" max="4" width="11.7265625" bestFit="1" customWidth="1"/>
    <col min="5" max="5" width="24.81640625" bestFit="1" customWidth="1"/>
    <col min="6" max="6" width="30.7265625" bestFit="1" customWidth="1"/>
    <col min="7" max="7" width="21.453125" customWidth="1"/>
    <col min="8" max="8" width="16.1796875" customWidth="1"/>
    <col min="10" max="10" width="16.81640625" customWidth="1"/>
    <col min="11" max="11" width="20.1796875" customWidth="1"/>
    <col min="13" max="13" width="18" customWidth="1"/>
    <col min="14" max="14" width="20.1796875" customWidth="1"/>
    <col min="15" max="15" width="15.453125" customWidth="1"/>
    <col min="16" max="16" width="24.81640625" customWidth="1"/>
  </cols>
  <sheetData>
    <row r="1" spans="1:16" x14ac:dyDescent="0.35">
      <c r="A1" s="46" t="s">
        <v>107</v>
      </c>
      <c r="B1" s="46" t="s">
        <v>447</v>
      </c>
      <c r="C1" s="46" t="s">
        <v>107</v>
      </c>
      <c r="D1" s="49" t="s">
        <v>66</v>
      </c>
      <c r="E1" s="47" t="s">
        <v>67</v>
      </c>
      <c r="F1" s="48" t="s">
        <v>15</v>
      </c>
      <c r="G1" s="46" t="s">
        <v>237</v>
      </c>
      <c r="H1" s="46" t="s">
        <v>238</v>
      </c>
      <c r="I1" s="46" t="s">
        <v>239</v>
      </c>
      <c r="J1" s="47" t="s">
        <v>240</v>
      </c>
      <c r="K1" s="46" t="s">
        <v>241</v>
      </c>
      <c r="L1" s="100" t="s">
        <v>242</v>
      </c>
      <c r="M1" s="46" t="s">
        <v>243</v>
      </c>
      <c r="N1" s="47" t="s">
        <v>244</v>
      </c>
      <c r="O1" s="101" t="s">
        <v>245</v>
      </c>
      <c r="P1" s="46" t="s">
        <v>246</v>
      </c>
    </row>
    <row r="2" spans="1:16" x14ac:dyDescent="0.35">
      <c r="A2" s="43" t="s">
        <v>20</v>
      </c>
      <c r="B2" s="43" t="s">
        <v>20</v>
      </c>
      <c r="C2" s="43" t="s">
        <v>21</v>
      </c>
      <c r="D2" s="43"/>
      <c r="E2" s="43" t="s">
        <v>65</v>
      </c>
      <c r="F2" s="43"/>
      <c r="G2" s="102" t="s">
        <v>247</v>
      </c>
      <c r="H2" s="54" t="s">
        <v>248</v>
      </c>
      <c r="I2" s="43" t="s">
        <v>249</v>
      </c>
      <c r="J2" s="103" t="s">
        <v>250</v>
      </c>
      <c r="K2" s="43" t="s">
        <v>251</v>
      </c>
      <c r="L2" t="s">
        <v>252</v>
      </c>
      <c r="M2" s="43" t="s">
        <v>253</v>
      </c>
      <c r="N2" s="43" t="s">
        <v>254</v>
      </c>
      <c r="O2" s="45" t="s">
        <v>255</v>
      </c>
      <c r="P2" s="54">
        <v>0</v>
      </c>
    </row>
    <row r="3" spans="1:16" x14ac:dyDescent="0.35">
      <c r="A3" s="43" t="s">
        <v>21</v>
      </c>
      <c r="B3" s="43" t="s">
        <v>449</v>
      </c>
      <c r="C3" s="43" t="s">
        <v>108</v>
      </c>
      <c r="D3" s="45" t="s">
        <v>2</v>
      </c>
      <c r="E3" s="43" t="s">
        <v>35</v>
      </c>
      <c r="F3" s="44" t="s">
        <v>8</v>
      </c>
      <c r="G3" s="102" t="s">
        <v>256</v>
      </c>
      <c r="H3" s="43" t="s">
        <v>257</v>
      </c>
      <c r="I3" s="43" t="s">
        <v>220</v>
      </c>
      <c r="J3" s="103" t="s">
        <v>258</v>
      </c>
      <c r="K3" s="43" t="s">
        <v>259</v>
      </c>
      <c r="L3" t="s">
        <v>260</v>
      </c>
      <c r="M3" s="43" t="s">
        <v>261</v>
      </c>
      <c r="N3" s="43" t="s">
        <v>262</v>
      </c>
      <c r="O3" s="45" t="s">
        <v>263</v>
      </c>
      <c r="P3" s="54">
        <v>1</v>
      </c>
    </row>
    <row r="4" spans="1:16" x14ac:dyDescent="0.35">
      <c r="A4" s="69" t="s">
        <v>413</v>
      </c>
      <c r="B4" s="69" t="s">
        <v>448</v>
      </c>
      <c r="C4" s="43" t="s">
        <v>109</v>
      </c>
      <c r="D4" s="45" t="s">
        <v>6</v>
      </c>
      <c r="E4" s="43" t="s">
        <v>37</v>
      </c>
      <c r="F4" s="44" t="s">
        <v>18</v>
      </c>
      <c r="G4" s="102" t="s">
        <v>264</v>
      </c>
      <c r="H4" s="43" t="s">
        <v>265</v>
      </c>
      <c r="I4" s="43" t="s">
        <v>222</v>
      </c>
      <c r="J4" s="103" t="s">
        <v>174</v>
      </c>
      <c r="K4" s="43" t="s">
        <v>266</v>
      </c>
      <c r="L4" t="s">
        <v>267</v>
      </c>
      <c r="M4" s="43" t="s">
        <v>268</v>
      </c>
      <c r="N4" s="43" t="s">
        <v>269</v>
      </c>
      <c r="O4" s="45" t="s">
        <v>270</v>
      </c>
      <c r="P4" s="54">
        <v>2</v>
      </c>
    </row>
    <row r="5" spans="1:16" ht="29" x14ac:dyDescent="0.35">
      <c r="A5" s="44"/>
      <c r="B5" s="44"/>
      <c r="C5" s="43" t="s">
        <v>110</v>
      </c>
      <c r="D5" s="68" t="s">
        <v>90</v>
      </c>
      <c r="E5" s="43" t="s">
        <v>39</v>
      </c>
      <c r="F5" s="44" t="s">
        <v>16</v>
      </c>
      <c r="I5" s="43" t="s">
        <v>224</v>
      </c>
      <c r="K5" s="43" t="s">
        <v>271</v>
      </c>
      <c r="L5" t="s">
        <v>272</v>
      </c>
      <c r="M5" s="43" t="s">
        <v>273</v>
      </c>
      <c r="N5" s="43" t="s">
        <v>274</v>
      </c>
      <c r="O5" s="45" t="s">
        <v>275</v>
      </c>
      <c r="P5" s="54">
        <v>3</v>
      </c>
    </row>
    <row r="6" spans="1:16" x14ac:dyDescent="0.35">
      <c r="A6" s="54"/>
      <c r="B6" s="54"/>
      <c r="C6" s="43" t="s">
        <v>111</v>
      </c>
      <c r="D6" s="69"/>
      <c r="E6" s="43" t="s">
        <v>41</v>
      </c>
      <c r="F6" s="44" t="s">
        <v>68</v>
      </c>
      <c r="I6" s="43" t="s">
        <v>226</v>
      </c>
      <c r="K6" s="43" t="s">
        <v>276</v>
      </c>
      <c r="L6" t="s">
        <v>277</v>
      </c>
      <c r="M6" s="43" t="s">
        <v>278</v>
      </c>
      <c r="N6" s="43" t="s">
        <v>279</v>
      </c>
      <c r="O6" s="45" t="s">
        <v>280</v>
      </c>
      <c r="P6" s="54">
        <v>4</v>
      </c>
    </row>
    <row r="7" spans="1:16" x14ac:dyDescent="0.35">
      <c r="C7" s="43" t="s">
        <v>112</v>
      </c>
      <c r="D7" s="69"/>
      <c r="E7" s="43" t="s">
        <v>43</v>
      </c>
      <c r="F7" s="44" t="s">
        <v>19</v>
      </c>
      <c r="I7" s="43" t="s">
        <v>228</v>
      </c>
      <c r="K7" s="43" t="s">
        <v>281</v>
      </c>
      <c r="M7" s="43" t="s">
        <v>282</v>
      </c>
      <c r="N7" s="43" t="s">
        <v>283</v>
      </c>
      <c r="O7" s="45" t="s">
        <v>284</v>
      </c>
      <c r="P7" s="54">
        <v>5</v>
      </c>
    </row>
    <row r="8" spans="1:16" x14ac:dyDescent="0.35">
      <c r="C8" s="42"/>
      <c r="D8" s="69"/>
      <c r="E8" s="43" t="s">
        <v>45</v>
      </c>
      <c r="F8" s="44" t="s">
        <v>69</v>
      </c>
      <c r="I8" s="43" t="s">
        <v>230</v>
      </c>
      <c r="K8" s="43" t="s">
        <v>285</v>
      </c>
      <c r="M8" s="43" t="s">
        <v>286</v>
      </c>
      <c r="N8" s="43" t="s">
        <v>287</v>
      </c>
      <c r="O8" s="45" t="s">
        <v>288</v>
      </c>
      <c r="P8" s="54">
        <v>6</v>
      </c>
    </row>
    <row r="9" spans="1:16" x14ac:dyDescent="0.35">
      <c r="C9" s="42"/>
      <c r="D9" s="69"/>
      <c r="E9" s="43" t="s">
        <v>47</v>
      </c>
      <c r="F9" s="43" t="s">
        <v>17</v>
      </c>
      <c r="I9" s="43" t="s">
        <v>232</v>
      </c>
      <c r="K9" s="43" t="s">
        <v>289</v>
      </c>
      <c r="M9" s="43" t="s">
        <v>290</v>
      </c>
      <c r="N9" s="43" t="s">
        <v>291</v>
      </c>
      <c r="O9" s="45" t="s">
        <v>292</v>
      </c>
      <c r="P9" s="54">
        <v>7</v>
      </c>
    </row>
    <row r="10" spans="1:16" x14ac:dyDescent="0.35">
      <c r="C10" s="42"/>
      <c r="D10" s="69"/>
      <c r="E10" s="43" t="s">
        <v>49</v>
      </c>
      <c r="F10" s="43" t="s">
        <v>9</v>
      </c>
      <c r="I10" s="43" t="s">
        <v>293</v>
      </c>
      <c r="K10" s="43" t="s">
        <v>294</v>
      </c>
      <c r="M10" s="43" t="s">
        <v>295</v>
      </c>
      <c r="N10" s="43" t="s">
        <v>296</v>
      </c>
      <c r="O10" s="45" t="s">
        <v>297</v>
      </c>
      <c r="P10" s="54">
        <v>8</v>
      </c>
    </row>
    <row r="11" spans="1:16" x14ac:dyDescent="0.35">
      <c r="D11" s="69"/>
      <c r="E11" s="43" t="s">
        <v>51</v>
      </c>
      <c r="F11" s="69"/>
      <c r="K11" s="43" t="s">
        <v>298</v>
      </c>
      <c r="M11" s="43" t="s">
        <v>299</v>
      </c>
      <c r="N11" s="43" t="s">
        <v>300</v>
      </c>
      <c r="O11" s="45" t="s">
        <v>301</v>
      </c>
      <c r="P11" s="54">
        <v>9</v>
      </c>
    </row>
    <row r="12" spans="1:16" x14ac:dyDescent="0.35">
      <c r="D12" s="69"/>
      <c r="E12" s="43" t="s">
        <v>53</v>
      </c>
      <c r="F12" s="69"/>
      <c r="P12" s="54">
        <v>10</v>
      </c>
    </row>
    <row r="13" spans="1:16" x14ac:dyDescent="0.35">
      <c r="D13" s="69"/>
      <c r="E13" s="43" t="s">
        <v>55</v>
      </c>
      <c r="F13" s="69"/>
    </row>
    <row r="14" spans="1:16" x14ac:dyDescent="0.35">
      <c r="D14" s="69"/>
      <c r="E14" s="43" t="s">
        <v>57</v>
      </c>
      <c r="F14" s="69"/>
    </row>
    <row r="15" spans="1:16" x14ac:dyDescent="0.35">
      <c r="D15" s="69"/>
      <c r="E15" s="43" t="s">
        <v>59</v>
      </c>
      <c r="F15" s="69"/>
    </row>
    <row r="19" ht="144" customHeight="1" x14ac:dyDescent="0.35"/>
    <row r="21" ht="15" customHeight="1" x14ac:dyDescent="0.35"/>
    <row r="37" ht="15" customHeight="1" x14ac:dyDescent="0.35"/>
    <row r="59" ht="15" customHeight="1" x14ac:dyDescent="0.35"/>
    <row r="72" ht="15" customHeight="1" x14ac:dyDescent="0.35"/>
    <row r="85" ht="15" customHeight="1" x14ac:dyDescent="0.35"/>
  </sheetData>
  <phoneticPr fontId="7" type="noConversion"/>
  <pageMargins left="0.7" right="0.7" top="0.75" bottom="0.75" header="0.3" footer="0.3"/>
  <pageSetup paperSize="9" orientation="portrait" horizontalDpi="200" verticalDpi="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4"/>
  <dimension ref="A1:E14"/>
  <sheetViews>
    <sheetView workbookViewId="0">
      <selection activeCell="D18" sqref="D18"/>
    </sheetView>
  </sheetViews>
  <sheetFormatPr defaultRowHeight="14.5" x14ac:dyDescent="0.35"/>
  <cols>
    <col min="2" max="2" width="19" bestFit="1" customWidth="1"/>
    <col min="3" max="3" width="22.81640625" bestFit="1" customWidth="1"/>
    <col min="4" max="4" width="9.81640625" bestFit="1" customWidth="1"/>
    <col min="5" max="5" width="106.453125" customWidth="1"/>
  </cols>
  <sheetData>
    <row r="1" spans="1:5" ht="15.5" thickTop="1" thickBot="1" x14ac:dyDescent="0.4">
      <c r="A1" t="s">
        <v>22</v>
      </c>
      <c r="B1" t="s">
        <v>15</v>
      </c>
      <c r="C1" t="s">
        <v>64</v>
      </c>
      <c r="D1" s="34" t="s">
        <v>35</v>
      </c>
      <c r="E1" s="35" t="s">
        <v>36</v>
      </c>
    </row>
    <row r="2" spans="1:5" ht="15" thickBot="1" x14ac:dyDescent="0.4">
      <c r="B2" t="s">
        <v>4</v>
      </c>
      <c r="C2" s="13" t="s">
        <v>61</v>
      </c>
      <c r="D2" s="36" t="s">
        <v>37</v>
      </c>
      <c r="E2" s="37" t="s">
        <v>38</v>
      </c>
    </row>
    <row r="3" spans="1:5" ht="15" thickBot="1" x14ac:dyDescent="0.4">
      <c r="A3" t="s">
        <v>20</v>
      </c>
      <c r="B3" t="s">
        <v>7</v>
      </c>
      <c r="C3" s="33" t="s">
        <v>62</v>
      </c>
      <c r="D3" s="38" t="s">
        <v>39</v>
      </c>
      <c r="E3" s="39" t="s">
        <v>40</v>
      </c>
    </row>
    <row r="4" spans="1:5" ht="15" thickBot="1" x14ac:dyDescent="0.4">
      <c r="A4" t="s">
        <v>21</v>
      </c>
      <c r="B4" t="s">
        <v>5</v>
      </c>
      <c r="C4" s="33" t="s">
        <v>63</v>
      </c>
      <c r="D4" s="36" t="s">
        <v>41</v>
      </c>
      <c r="E4" s="37" t="s">
        <v>42</v>
      </c>
    </row>
    <row r="5" spans="1:5" ht="15" thickBot="1" x14ac:dyDescent="0.4">
      <c r="B5" t="s">
        <v>3</v>
      </c>
      <c r="D5" s="38" t="s">
        <v>43</v>
      </c>
      <c r="E5" s="39" t="s">
        <v>44</v>
      </c>
    </row>
    <row r="6" spans="1:5" ht="15" thickBot="1" x14ac:dyDescent="0.4">
      <c r="B6" t="s">
        <v>34</v>
      </c>
      <c r="D6" s="36" t="s">
        <v>45</v>
      </c>
      <c r="E6" s="37" t="s">
        <v>46</v>
      </c>
    </row>
    <row r="7" spans="1:5" ht="15" thickBot="1" x14ac:dyDescent="0.4">
      <c r="B7" t="s">
        <v>10</v>
      </c>
      <c r="D7" s="38" t="s">
        <v>47</v>
      </c>
      <c r="E7" s="39" t="s">
        <v>48</v>
      </c>
    </row>
    <row r="8" spans="1:5" ht="15" thickBot="1" x14ac:dyDescent="0.4">
      <c r="D8" s="36" t="s">
        <v>49</v>
      </c>
      <c r="E8" s="37" t="s">
        <v>50</v>
      </c>
    </row>
    <row r="9" spans="1:5" ht="15" thickBot="1" x14ac:dyDescent="0.4">
      <c r="D9" s="38" t="s">
        <v>51</v>
      </c>
      <c r="E9" s="39" t="s">
        <v>52</v>
      </c>
    </row>
    <row r="10" spans="1:5" ht="15" thickBot="1" x14ac:dyDescent="0.4">
      <c r="D10" s="36" t="s">
        <v>53</v>
      </c>
      <c r="E10" s="37" t="s">
        <v>54</v>
      </c>
    </row>
    <row r="11" spans="1:5" ht="15" thickBot="1" x14ac:dyDescent="0.4">
      <c r="D11" s="38" t="s">
        <v>55</v>
      </c>
      <c r="E11" s="39" t="s">
        <v>56</v>
      </c>
    </row>
    <row r="12" spans="1:5" ht="15" thickBot="1" x14ac:dyDescent="0.4">
      <c r="D12" s="36" t="s">
        <v>57</v>
      </c>
      <c r="E12" s="37" t="s">
        <v>58</v>
      </c>
    </row>
    <row r="13" spans="1:5" ht="15" thickBot="1" x14ac:dyDescent="0.4">
      <c r="D13" s="40" t="s">
        <v>59</v>
      </c>
      <c r="E13" s="41" t="s">
        <v>60</v>
      </c>
    </row>
    <row r="14" spans="1:5" ht="15" thickTop="1" x14ac:dyDescent="0.35"/>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5">
    <tabColor rgb="FF00B0F0"/>
  </sheetPr>
  <dimension ref="A1:S4"/>
  <sheetViews>
    <sheetView zoomScale="90" zoomScaleNormal="90" zoomScalePageLayoutView="30" workbookViewId="0">
      <selection activeCell="E3" sqref="E3"/>
    </sheetView>
  </sheetViews>
  <sheetFormatPr defaultRowHeight="14.5" x14ac:dyDescent="0.35"/>
  <cols>
    <col min="1" max="1" width="33.81640625" customWidth="1"/>
    <col min="2" max="2" width="33.453125" style="1" bestFit="1" customWidth="1"/>
    <col min="3" max="3" width="21.7265625" bestFit="1" customWidth="1"/>
    <col min="4" max="4" width="24.1796875" bestFit="1" customWidth="1"/>
    <col min="5" max="5" width="33.453125" style="3" bestFit="1" customWidth="1"/>
    <col min="6" max="6" width="13.1796875" customWidth="1"/>
    <col min="7" max="10" width="10" hidden="1" customWidth="1"/>
    <col min="11" max="11" width="14.81640625" bestFit="1" customWidth="1"/>
    <col min="12" max="12" width="14.453125" customWidth="1"/>
    <col min="13" max="13" width="19.7265625" customWidth="1"/>
    <col min="14" max="14" width="15.26953125" customWidth="1"/>
    <col min="15" max="16" width="60.7265625" customWidth="1"/>
    <col min="18" max="18" width="36.54296875" customWidth="1"/>
  </cols>
  <sheetData>
    <row r="1" spans="1:19" ht="15" thickBot="1" x14ac:dyDescent="0.4">
      <c r="A1" s="5" t="s">
        <v>24</v>
      </c>
      <c r="B1" s="23"/>
    </row>
    <row r="2" spans="1:19" ht="105" customHeight="1" thickBot="1" x14ac:dyDescent="0.4">
      <c r="A2" s="26" t="s">
        <v>0</v>
      </c>
      <c r="B2" s="27" t="s">
        <v>1</v>
      </c>
      <c r="C2" s="28" t="s">
        <v>33</v>
      </c>
      <c r="D2" s="28" t="s">
        <v>23</v>
      </c>
      <c r="E2" s="29" t="s">
        <v>15</v>
      </c>
      <c r="F2" s="30" t="s">
        <v>32</v>
      </c>
      <c r="G2" s="31" t="s">
        <v>8</v>
      </c>
      <c r="H2" s="32" t="s">
        <v>18</v>
      </c>
      <c r="I2" s="32" t="s">
        <v>16</v>
      </c>
      <c r="J2" s="31" t="s">
        <v>9</v>
      </c>
      <c r="K2" s="8" t="s">
        <v>27</v>
      </c>
      <c r="L2" s="8" t="s">
        <v>26</v>
      </c>
      <c r="M2" s="8" t="s">
        <v>29</v>
      </c>
      <c r="N2" s="8" t="s">
        <v>28</v>
      </c>
      <c r="O2" s="8" t="s">
        <v>30</v>
      </c>
      <c r="P2" s="9" t="s">
        <v>31</v>
      </c>
      <c r="R2" s="602" t="s">
        <v>25</v>
      </c>
      <c r="S2" s="603"/>
    </row>
    <row r="3" spans="1:19" ht="15" customHeight="1" x14ac:dyDescent="0.35">
      <c r="A3" s="604" t="s">
        <v>11</v>
      </c>
      <c r="B3" s="14" t="s">
        <v>12</v>
      </c>
      <c r="C3" s="4"/>
      <c r="D3" s="12" t="s">
        <v>13</v>
      </c>
      <c r="E3" s="15"/>
      <c r="F3" s="20"/>
      <c r="G3" s="24"/>
      <c r="H3" s="24"/>
      <c r="I3" s="24"/>
      <c r="J3" s="24"/>
      <c r="K3" s="19"/>
      <c r="L3" s="19"/>
      <c r="M3" s="10"/>
      <c r="N3" s="10"/>
      <c r="O3" s="10"/>
      <c r="P3" s="6"/>
    </row>
    <row r="4" spans="1:19" ht="15" customHeight="1" thickBot="1" x14ac:dyDescent="0.4">
      <c r="A4" s="605"/>
      <c r="B4" s="16" t="s">
        <v>14</v>
      </c>
      <c r="C4" s="2"/>
      <c r="D4" s="18" t="s">
        <v>13</v>
      </c>
      <c r="E4" s="17"/>
      <c r="F4" s="21"/>
      <c r="G4" s="25"/>
      <c r="H4" s="25"/>
      <c r="I4" s="25"/>
      <c r="J4" s="25"/>
      <c r="K4" s="22"/>
      <c r="L4" s="22"/>
      <c r="M4" s="11"/>
      <c r="N4" s="11"/>
      <c r="O4" s="11"/>
      <c r="P4" s="7"/>
    </row>
  </sheetData>
  <mergeCells count="2">
    <mergeCell ref="R2:S2"/>
    <mergeCell ref="A3:A4"/>
  </mergeCells>
  <conditionalFormatting sqref="K3:P4">
    <cfRule type="expression" dxfId="1" priority="1">
      <formula>$F3 = "No"</formula>
    </cfRule>
    <cfRule type="expression" dxfId="0" priority="2">
      <formula>$F3="Yes"</formula>
    </cfRule>
  </conditionalFormatting>
  <pageMargins left="0.7" right="0.7" top="0.75" bottom="0.75" header="0.3" footer="0.3"/>
  <pageSetup paperSize="9" scale="55" orientation="landscape" horizontalDpi="200" verticalDpi="2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900-000000000000}">
          <x14:formula1>
            <xm:f>Lookups!$A$2:$A$4</xm:f>
          </x14:formula1>
          <xm:sqref>F3:F4 K3:N4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50f9b3e-2bf2-4855-8f2e-924342effd89" xsi:nil="true"/>
    <lcf76f155ced4ddcb4097134ff3c332f xmlns="ade11e96-ac34-4c51-8a72-8be60b4af55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FAFA42F9507C2458FE86A56D81E7B44" ma:contentTypeVersion="12" ma:contentTypeDescription="Create a new document." ma:contentTypeScope="" ma:versionID="2f594ad74907827a8d1e557a7a41a309">
  <xsd:schema xmlns:xsd="http://www.w3.org/2001/XMLSchema" xmlns:xs="http://www.w3.org/2001/XMLSchema" xmlns:p="http://schemas.microsoft.com/office/2006/metadata/properties" xmlns:ns2="ade11e96-ac34-4c51-8a72-8be60b4af55b" xmlns:ns3="250f9b3e-2bf2-4855-8f2e-924342effd89" targetNamespace="http://schemas.microsoft.com/office/2006/metadata/properties" ma:root="true" ma:fieldsID="016290dc6a07b5d675b41fc260ec95af" ns2:_="" ns3:_="">
    <xsd:import namespace="ade11e96-ac34-4c51-8a72-8be60b4af55b"/>
    <xsd:import namespace="250f9b3e-2bf2-4855-8f2e-924342effd8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e11e96-ac34-4c51-8a72-8be60b4af5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09cb56b-ff19-4fb1-bffa-85811a62f57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50f9b3e-2bf2-4855-8f2e-924342effd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ccdef57-ce6d-4672-93bb-5053241d02b2}" ma:internalName="TaxCatchAll" ma:showField="CatchAllData" ma:web="250f9b3e-2bf2-4855-8f2e-924342effd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70C56C-5FB2-4440-8B73-2B9DD146DB85}">
  <ds:schemaRefs>
    <ds:schemaRef ds:uri="250f9b3e-2bf2-4855-8f2e-924342effd89"/>
    <ds:schemaRef ds:uri="http://purl.org/dc/elements/1.1/"/>
    <ds:schemaRef ds:uri="http://www.w3.org/XML/1998/namespace"/>
    <ds:schemaRef ds:uri="http://purl.org/dc/dcmitype/"/>
    <ds:schemaRef ds:uri="http://purl.org/dc/terms/"/>
    <ds:schemaRef ds:uri="http://schemas.microsoft.com/office/2006/metadata/properties"/>
    <ds:schemaRef ds:uri="45d46d47-85d1-4167-a0c7-38af99544bc0"/>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4170420B-88E8-405B-935D-9D4CAD357026}">
  <ds:schemaRefs>
    <ds:schemaRef ds:uri="http://schemas.microsoft.com/sharepoint/v3/contenttype/forms"/>
  </ds:schemaRefs>
</ds:datastoreItem>
</file>

<file path=customXml/itemProps3.xml><?xml version="1.0" encoding="utf-8"?>
<ds:datastoreItem xmlns:ds="http://schemas.openxmlformats.org/officeDocument/2006/customXml" ds:itemID="{E1B6E59B-CE13-4A48-B3CB-1E59BDA3669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50</vt:i4>
      </vt:variant>
    </vt:vector>
  </HeadingPairs>
  <TitlesOfParts>
    <vt:vector size="72" baseType="lpstr">
      <vt:lpstr>Instructions</vt:lpstr>
      <vt:lpstr>4. Requirement Application</vt:lpstr>
      <vt:lpstr>4.1 Applicants Details</vt:lpstr>
      <vt:lpstr>4.2 J.V. Application</vt:lpstr>
      <vt:lpstr>4.3 Resources Other Entity</vt:lpstr>
      <vt:lpstr>MR. D1 Turnover</vt:lpstr>
      <vt:lpstr>MR. D2 &amp; 5.2 Resources</vt:lpstr>
      <vt:lpstr>MR. D3 &amp; 5.3 Experience</vt:lpstr>
      <vt:lpstr>MR. D4 H&amp;S Min. Requirements</vt:lpstr>
      <vt:lpstr>MR. D4 H&amp;S Req No 6</vt:lpstr>
      <vt:lpstr>MR. D5 &amp; 5.5 Quality</vt:lpstr>
      <vt:lpstr>D6-Slavery Act Compliance</vt:lpstr>
      <vt:lpstr>D7-Employee Related Matters</vt:lpstr>
      <vt:lpstr>5.4 Health &amp; Safety </vt:lpstr>
      <vt:lpstr>5.6 Sustainability</vt:lpstr>
      <vt:lpstr>6 - Exclusion Criteria</vt:lpstr>
      <vt:lpstr>7 - Conflict of Interest</vt:lpstr>
      <vt:lpstr>8 - Signature</vt:lpstr>
      <vt:lpstr>Overview</vt:lpstr>
      <vt:lpstr>Dropdowns</vt:lpstr>
      <vt:lpstr>Lookups</vt:lpstr>
      <vt:lpstr>Lot 9</vt:lpstr>
      <vt:lpstr>b1t</vt:lpstr>
      <vt:lpstr>b3t</vt:lpstr>
      <vt:lpstr>b4t</vt:lpstr>
      <vt:lpstr>coi7p</vt:lpstr>
      <vt:lpstr>coi7t</vt:lpstr>
      <vt:lpstr>'5.4 Health &amp; Safety '!d1p</vt:lpstr>
      <vt:lpstr>d1p</vt:lpstr>
      <vt:lpstr>'5.4 Health &amp; Safety '!d1t</vt:lpstr>
      <vt:lpstr>d1t</vt:lpstr>
      <vt:lpstr>d4p</vt:lpstr>
      <vt:lpstr>d4t</vt:lpstr>
      <vt:lpstr>d5p</vt:lpstr>
      <vt:lpstr>d5t</vt:lpstr>
      <vt:lpstr>ex6p</vt:lpstr>
      <vt:lpstr>ex6t</vt:lpstr>
      <vt:lpstr>'4. Requirement Application'!Print_Area</vt:lpstr>
      <vt:lpstr>'4.1 Applicants Details'!Print_Area</vt:lpstr>
      <vt:lpstr>'4.2 J.V. Application'!Print_Area</vt:lpstr>
      <vt:lpstr>'4.3 Resources Other Entity'!Print_Area</vt:lpstr>
      <vt:lpstr>'5.4 Health &amp; Safety '!Print_Area</vt:lpstr>
      <vt:lpstr>'5.6 Sustainability'!Print_Area</vt:lpstr>
      <vt:lpstr>'6 - Exclusion Criteria'!Print_Area</vt:lpstr>
      <vt:lpstr>'7 - Conflict of Interest'!Print_Area</vt:lpstr>
      <vt:lpstr>'8 - Signature'!Print_Area</vt:lpstr>
      <vt:lpstr>'D6-Slavery Act Compliance'!Print_Area</vt:lpstr>
      <vt:lpstr>'D7-Employee Related Matters'!Print_Area</vt:lpstr>
      <vt:lpstr>Instructions!Print_Area</vt:lpstr>
      <vt:lpstr>'MR. D1 Turnover'!Print_Area</vt:lpstr>
      <vt:lpstr>'MR. D2 &amp; 5.2 Resources'!Print_Area</vt:lpstr>
      <vt:lpstr>'MR. D3 &amp; 5.3 Experience'!Print_Area</vt:lpstr>
      <vt:lpstr>'MR. D4 H&amp;S Min. Requirements'!Print_Area</vt:lpstr>
      <vt:lpstr>'MR. D4 H&amp;S Req No 6'!Print_Area</vt:lpstr>
      <vt:lpstr>'MR. D5 &amp; 5.5 Quality'!Print_Area</vt:lpstr>
      <vt:lpstr>Overview!Print_Area</vt:lpstr>
      <vt:lpstr>'MR. D3 &amp; 5.3 Experience'!Print_Titles</vt:lpstr>
      <vt:lpstr>'MR. D4 H&amp;S Req No 6'!Print_Titles</vt:lpstr>
      <vt:lpstr>Sec1P</vt:lpstr>
      <vt:lpstr>'D6-Slavery Act Compliance'!SecB3P</vt:lpstr>
      <vt:lpstr>'D7-Employee Related Matters'!SecB3P</vt:lpstr>
      <vt:lpstr>SecB3P</vt:lpstr>
      <vt:lpstr>secb4p</vt:lpstr>
      <vt:lpstr>'5.4 Health &amp; Safety '!secc1P</vt:lpstr>
      <vt:lpstr>secc1P</vt:lpstr>
      <vt:lpstr>secc6p</vt:lpstr>
      <vt:lpstr>sig1p</vt:lpstr>
      <vt:lpstr>sig1t</vt:lpstr>
      <vt:lpstr>sig1title</vt:lpstr>
      <vt:lpstr>suppname</vt:lpstr>
      <vt:lpstr>sus5p</vt:lpstr>
      <vt:lpstr>sus5t</vt:lpstr>
    </vt:vector>
  </TitlesOfParts>
  <Company>ERVIA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Cathal Geoghegan (C)</dc:creator>
  <cp:lastModifiedBy>Greg Savage</cp:lastModifiedBy>
  <cp:lastPrinted>2023-07-07T09:09:57Z</cp:lastPrinted>
  <dcterms:created xsi:type="dcterms:W3CDTF">2020-12-14T15:14:19Z</dcterms:created>
  <dcterms:modified xsi:type="dcterms:W3CDTF">2026-02-06T11:32:22Z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0x0101001FAFA42F9507C2458FE86A56D81E7B44</vt:lpwstr>
  </property>
  <property fmtid="{D5CDD505-2E9C-101B-9397-08002B2CF9AE}" pid="5" name="MediaServiceImageTags">
    <vt:lpwstr/>
  </property>
  <property fmtid="{D5CDD505-2E9C-101B-9397-08002B2CF9AE}" pid="6" name="MSIP_Label_38b614be-6137-4aa7-90df-92337e283638_Enabled">
    <vt:lpwstr>true</vt:lpwstr>
  </property>
  <property fmtid="{D5CDD505-2E9C-101B-9397-08002B2CF9AE}" pid="7" name="MSIP_Label_38b614be-6137-4aa7-90df-92337e283638_SetDate">
    <vt:lpwstr>2023-10-02T13:12:47Z</vt:lpwstr>
  </property>
  <property fmtid="{D5CDD505-2E9C-101B-9397-08002B2CF9AE}" pid="8" name="MSIP_Label_38b614be-6137-4aa7-90df-92337e283638_Method">
    <vt:lpwstr>Privileged</vt:lpwstr>
  </property>
  <property fmtid="{D5CDD505-2E9C-101B-9397-08002B2CF9AE}" pid="9" name="MSIP_Label_38b614be-6137-4aa7-90df-92337e283638_Name">
    <vt:lpwstr>Internal Use Only</vt:lpwstr>
  </property>
  <property fmtid="{D5CDD505-2E9C-101B-9397-08002B2CF9AE}" pid="10" name="MSIP_Label_38b614be-6137-4aa7-90df-92337e283638_SiteId">
    <vt:lpwstr>60beb100-3973-4346-bd68-d1c4eb6f4c42</vt:lpwstr>
  </property>
  <property fmtid="{D5CDD505-2E9C-101B-9397-08002B2CF9AE}" pid="11" name="MSIP_Label_38b614be-6137-4aa7-90df-92337e283638_ActionId">
    <vt:lpwstr>5770b7da-674b-46da-a2cf-343aa3f3437e</vt:lpwstr>
  </property>
  <property fmtid="{D5CDD505-2E9C-101B-9397-08002B2CF9AE}" pid="12" name="MSIP_Label_38b614be-6137-4aa7-90df-92337e283638_ContentBits">
    <vt:lpwstr>0</vt:lpwstr>
  </property>
  <property fmtid="{D5CDD505-2E9C-101B-9397-08002B2CF9AE}" pid="13" name="Order">
    <vt:r8>282600</vt:r8>
  </property>
  <property fmtid="{D5CDD505-2E9C-101B-9397-08002B2CF9AE}" pid="14" name="xd_Signature">
    <vt:bool>false</vt:bool>
  </property>
  <property fmtid="{D5CDD505-2E9C-101B-9397-08002B2CF9AE}" pid="15" name="xd_ProgID">
    <vt:lpwstr/>
  </property>
  <property fmtid="{D5CDD505-2E9C-101B-9397-08002B2CF9AE}" pid="16" name="ComplianceAssetId">
    <vt:lpwstr/>
  </property>
  <property fmtid="{D5CDD505-2E9C-101B-9397-08002B2CF9AE}" pid="17" name="TemplateUrl">
    <vt:lpwstr/>
  </property>
  <property fmtid="{D5CDD505-2E9C-101B-9397-08002B2CF9AE}" pid="18" name="_ExtendedDescription">
    <vt:lpwstr/>
  </property>
  <property fmtid="{D5CDD505-2E9C-101B-9397-08002B2CF9AE}" pid="19" name="TriggerFlowInfo">
    <vt:lpwstr/>
  </property>
</Properties>
</file>