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gp.cloud.gov.ie/apps/eDocs/s/OGPSI003/Files/OGPSI003-001-2025/2.1 In the Market/Documents for Publication/RFT/Lot 1 Tender Docs/"/>
    </mc:Choice>
  </mc:AlternateContent>
  <xr:revisionPtr revIDLastSave="0" documentId="13_ncr:1_{73975744-9F47-405E-80BE-B32FDCBE741B}" xr6:coauthVersionLast="47" xr6:coauthVersionMax="47" xr10:uidLastSave="{00000000-0000-0000-0000-000000000000}"/>
  <bookViews>
    <workbookView xWindow="28680" yWindow="-120" windowWidth="29040" windowHeight="15840" firstSheet="4" activeTab="12" xr2:uid="{C8B23D45-B0FE-4695-B783-749DA8F8F35C}"/>
  </bookViews>
  <sheets>
    <sheet name="Instructions" sheetId="13" r:id="rId1"/>
    <sheet name="Android Rugged Example " sheetId="16" r:id="rId2"/>
    <sheet name="Tariff Packages Example" sheetId="15" r:id="rId3"/>
    <sheet name="Tariff Packages" sheetId="17" r:id="rId4"/>
    <sheet name="Talk &amp; Text" sheetId="2" r:id="rId5"/>
    <sheet name="And-Rugged" sheetId="3" r:id="rId6"/>
    <sheet name="And-Low" sheetId="4" r:id="rId7"/>
    <sheet name="And-Mid" sheetId="5" r:id="rId8"/>
    <sheet name="And-High" sheetId="6" r:id="rId9"/>
    <sheet name="iOS-Low" sheetId="7" r:id="rId10"/>
    <sheet name="iOS-Mid" sheetId="8" r:id="rId11"/>
    <sheet name="iOS-High" sheetId="9" r:id="rId12"/>
    <sheet name="Ancillary Equipment" sheetId="10" r:id="rId13"/>
    <sheet name="Android Combined Updated" sheetId="11" state="hidden" r:id="rId14"/>
    <sheet name="iOS combined Updated" sheetId="12" state="hidden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6" l="1"/>
  <c r="A6" i="6"/>
  <c r="A23" i="6"/>
  <c r="B22" i="17"/>
  <c r="B7" i="17"/>
  <c r="A34" i="10"/>
  <c r="A9" i="10"/>
  <c r="A12" i="10"/>
  <c r="A1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21" i="10"/>
  <c r="A37" i="10"/>
  <c r="A8" i="10"/>
  <c r="A10" i="10"/>
  <c r="A11" i="10"/>
  <c r="A13" i="10"/>
  <c r="A14" i="10"/>
  <c r="A15" i="10"/>
  <c r="A16" i="10"/>
  <c r="A18" i="10"/>
  <c r="A7" i="10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22" i="7"/>
  <c r="A5" i="7"/>
  <c r="A6" i="7"/>
  <c r="A23" i="7"/>
  <c r="A24" i="7"/>
  <c r="A25" i="7"/>
  <c r="A27" i="7"/>
  <c r="A34" i="7"/>
  <c r="A35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6" i="7"/>
  <c r="A28" i="7"/>
  <c r="A29" i="7"/>
  <c r="A30" i="7"/>
  <c r="A31" i="7"/>
  <c r="A32" i="7"/>
  <c r="A33" i="7"/>
  <c r="A37" i="6"/>
  <c r="A38" i="6"/>
  <c r="A38" i="5"/>
  <c r="A24" i="5"/>
  <c r="A23" i="5"/>
  <c r="A10" i="5"/>
  <c r="A9" i="5"/>
  <c r="A6" i="5"/>
  <c r="A7" i="5"/>
  <c r="A8" i="5"/>
  <c r="A11" i="5"/>
  <c r="A12" i="5"/>
  <c r="A13" i="5"/>
  <c r="A14" i="5"/>
  <c r="A15" i="5"/>
  <c r="A16" i="5"/>
  <c r="A17" i="5"/>
  <c r="A18" i="5"/>
  <c r="A19" i="5"/>
  <c r="A20" i="5"/>
  <c r="A21" i="5"/>
  <c r="A22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6" i="4"/>
  <c r="A6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7" i="4"/>
  <c r="A5" i="4"/>
  <c r="A30" i="4"/>
  <c r="A31" i="4"/>
  <c r="A32" i="4"/>
  <c r="A33" i="4"/>
  <c r="A34" i="4"/>
  <c r="A35" i="4"/>
  <c r="A36" i="4"/>
  <c r="A22" i="4"/>
  <c r="A27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6" i="2"/>
  <c r="A4" i="2"/>
  <c r="A36" i="7" l="1"/>
  <c r="F84" i="13" s="1"/>
  <c r="C2" i="7" s="1"/>
  <c r="A35" i="10"/>
  <c r="A19" i="10"/>
  <c r="A50" i="10"/>
  <c r="A28" i="2"/>
  <c r="F79" i="13" s="1"/>
  <c r="C2" i="2" s="1"/>
  <c r="A51" i="10" l="1"/>
  <c r="F87" i="13" s="1"/>
  <c r="C4" i="10" s="1"/>
  <c r="A15" i="4" l="1"/>
  <c r="E18" i="16"/>
  <c r="B23" i="17" l="1"/>
  <c r="C23" i="17" s="1"/>
  <c r="C22" i="17"/>
  <c r="B21" i="17"/>
  <c r="C21" i="17" s="1"/>
  <c r="B20" i="17"/>
  <c r="C20" i="17" s="1"/>
  <c r="B19" i="17"/>
  <c r="C19" i="17" s="1"/>
  <c r="B14" i="17"/>
  <c r="C14" i="17" s="1"/>
  <c r="B13" i="17"/>
  <c r="C13" i="17" s="1"/>
  <c r="B12" i="17"/>
  <c r="C12" i="17" s="1"/>
  <c r="B11" i="17"/>
  <c r="C11" i="17" s="1"/>
  <c r="B10" i="17"/>
  <c r="C10" i="17" s="1"/>
  <c r="B9" i="17"/>
  <c r="C9" i="17" s="1"/>
  <c r="B8" i="17"/>
  <c r="C8" i="17" s="1"/>
  <c r="C7" i="17"/>
  <c r="B6" i="17"/>
  <c r="C6" i="17" s="1"/>
  <c r="B5" i="17"/>
  <c r="B24" i="17" l="1"/>
  <c r="F78" i="13" s="1"/>
  <c r="E1" i="17" s="1"/>
  <c r="C5" i="17"/>
  <c r="A36" i="12" l="1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7" i="12" s="1"/>
  <c r="A5" i="9"/>
  <c r="A36" i="9" s="1"/>
  <c r="A5" i="8"/>
  <c r="A36" i="8" s="1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2" i="6"/>
  <c r="A21" i="6"/>
  <c r="A20" i="6"/>
  <c r="A19" i="6"/>
  <c r="A18" i="6"/>
  <c r="A17" i="6"/>
  <c r="A16" i="6"/>
  <c r="A14" i="6"/>
  <c r="A13" i="6"/>
  <c r="A12" i="6"/>
  <c r="A11" i="6"/>
  <c r="A10" i="6"/>
  <c r="A9" i="6"/>
  <c r="A8" i="6"/>
  <c r="A7" i="6"/>
  <c r="A5" i="6"/>
  <c r="A5" i="5"/>
  <c r="A42" i="5" s="1"/>
  <c r="F82" i="13" s="1"/>
  <c r="C2" i="5" s="1"/>
  <c r="A29" i="4"/>
  <c r="A28" i="4"/>
  <c r="A27" i="4"/>
  <c r="A26" i="4"/>
  <c r="A25" i="4"/>
  <c r="A24" i="4"/>
  <c r="A23" i="4"/>
  <c r="A21" i="4"/>
  <c r="A20" i="4"/>
  <c r="A19" i="4"/>
  <c r="A18" i="4"/>
  <c r="A17" i="4"/>
  <c r="A16" i="4"/>
  <c r="A14" i="4"/>
  <c r="A13" i="4"/>
  <c r="A12" i="4"/>
  <c r="A11" i="4"/>
  <c r="A10" i="4"/>
  <c r="A9" i="4"/>
  <c r="A8" i="4"/>
  <c r="A8" i="3"/>
  <c r="A7" i="3"/>
  <c r="A5" i="3"/>
  <c r="F86" i="13" l="1"/>
  <c r="C2" i="9" s="1"/>
  <c r="A40" i="4"/>
  <c r="F81" i="13" s="1"/>
  <c r="C2" i="4" s="1"/>
  <c r="A42" i="6"/>
  <c r="F83" i="13" s="1"/>
  <c r="C2" i="6" s="1"/>
  <c r="F85" i="13"/>
  <c r="C2" i="8" s="1"/>
  <c r="A39" i="3"/>
  <c r="F80" i="13" l="1"/>
  <c r="C2" i="3" s="1"/>
</calcChain>
</file>

<file path=xl/sharedStrings.xml><?xml version="1.0" encoding="utf-8"?>
<sst xmlns="http://schemas.openxmlformats.org/spreadsheetml/2006/main" count="2516" uniqueCount="913">
  <si>
    <t>Checklist</t>
  </si>
  <si>
    <t>Manufacturer &amp; Model:</t>
  </si>
  <si>
    <t>#</t>
  </si>
  <si>
    <t>Category</t>
  </si>
  <si>
    <t>Sub-category</t>
  </si>
  <si>
    <t>Minimum Requirement</t>
  </si>
  <si>
    <t>Tenderer Response</t>
  </si>
  <si>
    <t>NETWORK</t>
  </si>
  <si>
    <t>Technology:</t>
  </si>
  <si>
    <t>4G</t>
  </si>
  <si>
    <t>Compatibility:</t>
  </si>
  <si>
    <t>Compatible with all Irish Mobile Networks</t>
  </si>
  <si>
    <t>Locked to Network:</t>
  </si>
  <si>
    <t>Unlocked when delivered
or
Unlocked by Tenderer 30 days prior to the expiry of the initial contract term</t>
  </si>
  <si>
    <t>DISPLAY</t>
  </si>
  <si>
    <t>Size:</t>
  </si>
  <si>
    <t>4.7 inches</t>
  </si>
  <si>
    <t>Resolution:</t>
  </si>
  <si>
    <t>750 x 1334 pixels</t>
  </si>
  <si>
    <t>Camera</t>
  </si>
  <si>
    <t>Single 12MP</t>
  </si>
  <si>
    <t>PLATFORM</t>
  </si>
  <si>
    <t>OS:</t>
  </si>
  <si>
    <t>CPU:</t>
  </si>
  <si>
    <t>Hexa-core - Minimum 12 GHz Combined</t>
  </si>
  <si>
    <t>MEMORY</t>
  </si>
  <si>
    <t>Card Slot:</t>
  </si>
  <si>
    <t>No</t>
  </si>
  <si>
    <t>Internal:</t>
  </si>
  <si>
    <t>64GB + 3GB RAM</t>
  </si>
  <si>
    <t>COMMS</t>
  </si>
  <si>
    <t>WLAN:</t>
  </si>
  <si>
    <t>Wi-Fi 802.11 a/b/g/n/ac/6</t>
  </si>
  <si>
    <t>Bluetooth:</t>
  </si>
  <si>
    <t>5.0, A2DP, LE</t>
  </si>
  <si>
    <t>GPS:</t>
  </si>
  <si>
    <t>Yes</t>
  </si>
  <si>
    <t>NFC:</t>
  </si>
  <si>
    <t>BATTERY</t>
  </si>
  <si>
    <t>Type &amp; Capacity (mAh):</t>
  </si>
  <si>
    <t>1820 mAh</t>
  </si>
  <si>
    <t>ADDITIONAL FEATURES</t>
  </si>
  <si>
    <t>IP Rating:</t>
  </si>
  <si>
    <t>IP67</t>
  </si>
  <si>
    <t>ENVIRONMENTAL</t>
  </si>
  <si>
    <t>CE Mark</t>
  </si>
  <si>
    <t>Handset must carry the relevant CE mark</t>
  </si>
  <si>
    <t>Declaration of quantity of lithium in the Handset battery &lt;1g, 1g-5g, &gt;5g</t>
  </si>
  <si>
    <t>Declaration of quantity of Cobalt in the Handset battery &lt;1g, 1g-5g, &gt;5g</t>
  </si>
  <si>
    <t>ACCESSORIES</t>
  </si>
  <si>
    <t>Charging/data cable</t>
  </si>
  <si>
    <t>No Minimum</t>
  </si>
  <si>
    <t>Charger</t>
  </si>
  <si>
    <t>Min 2amp Output</t>
  </si>
  <si>
    <t>Case</t>
  </si>
  <si>
    <t>Soft shell</t>
  </si>
  <si>
    <t>Hard/ruggedised</t>
  </si>
  <si>
    <t>Flip Cover</t>
  </si>
  <si>
    <t>Screen protector</t>
  </si>
  <si>
    <t>Powerbank</t>
  </si>
  <si>
    <t>6,000mAH min</t>
  </si>
  <si>
    <t>Bluetooth headset with mic</t>
  </si>
  <si>
    <t>OEM</t>
  </si>
  <si>
    <t>Non-OEM</t>
  </si>
  <si>
    <t>Wired Headset with Mic</t>
  </si>
  <si>
    <t>Bluetooth speaker/carkit</t>
  </si>
  <si>
    <t>Self Install</t>
  </si>
  <si>
    <t>Car holder</t>
  </si>
  <si>
    <t>Wireless charger</t>
  </si>
  <si>
    <r>
      <rPr>
        <strike/>
        <sz val="12"/>
        <color theme="1"/>
        <rFont val="Aptos Narrow"/>
        <family val="2"/>
        <scheme val="minor"/>
      </rPr>
      <t>iOS 13</t>
    </r>
    <r>
      <rPr>
        <sz val="12"/>
        <color theme="1"/>
        <rFont val="Aptos Narrow"/>
        <family val="2"/>
        <scheme val="minor"/>
      </rPr>
      <t xml:space="preserve"> iOS 18</t>
    </r>
  </si>
  <si>
    <t>Accessibility</t>
  </si>
  <si>
    <t>Confirmation of compliance Y/N</t>
  </si>
  <si>
    <t>eSIM Compatible Yes/No</t>
  </si>
  <si>
    <t>eSIM</t>
  </si>
  <si>
    <r>
      <t xml:space="preserve">Minimum Specifications : Mid-Range Smartphone </t>
    </r>
    <r>
      <rPr>
        <b/>
        <sz val="16"/>
        <color theme="7" tint="0.79998168889431442"/>
        <rFont val="Aptos Narrow"/>
        <family val="2"/>
        <scheme val="minor"/>
      </rPr>
      <t>(iOS)</t>
    </r>
  </si>
  <si>
    <t>6.1 inches</t>
  </si>
  <si>
    <t>828 x 1792 pixels</t>
  </si>
  <si>
    <t>Hexa-core - Minimum 11 Ghz Combined</t>
  </si>
  <si>
    <t>Wi-Fi 802.11 a/b/g/n/ac</t>
  </si>
  <si>
    <t>2900 mAh</t>
  </si>
  <si>
    <t>Accessories</t>
  </si>
  <si>
    <r>
      <rPr>
        <strike/>
        <sz val="12"/>
        <color theme="1"/>
        <rFont val="Aptos Narrow"/>
        <family val="2"/>
        <scheme val="minor"/>
      </rPr>
      <t>4G</t>
    </r>
    <r>
      <rPr>
        <sz val="12"/>
        <color theme="1"/>
        <rFont val="Aptos Narrow"/>
        <family val="2"/>
        <scheme val="minor"/>
      </rPr>
      <t xml:space="preserve"> 5G</t>
    </r>
  </si>
  <si>
    <t>iOS 17</t>
  </si>
  <si>
    <r>
      <rPr>
        <strike/>
        <sz val="12"/>
        <color theme="1"/>
        <rFont val="Aptos Narrow"/>
        <family val="2"/>
        <scheme val="minor"/>
      </rPr>
      <t>64GB 3GB RAM</t>
    </r>
    <r>
      <rPr>
        <sz val="12"/>
        <color theme="1"/>
        <rFont val="Aptos Narrow"/>
        <family val="2"/>
        <scheme val="minor"/>
      </rPr>
      <t xml:space="preserve"> 128GB 6GB RAM</t>
    </r>
  </si>
  <si>
    <r>
      <t xml:space="preserve"> </t>
    </r>
    <r>
      <rPr>
        <strike/>
        <sz val="12"/>
        <color theme="1"/>
        <rFont val="Aptos Narrow"/>
        <family val="2"/>
        <scheme val="minor"/>
      </rPr>
      <t>12MP</t>
    </r>
    <r>
      <rPr>
        <sz val="12"/>
        <color theme="1"/>
        <rFont val="Aptos Narrow"/>
        <family val="2"/>
        <scheme val="minor"/>
      </rPr>
      <t xml:space="preserve"> 48MP</t>
    </r>
  </si>
  <si>
    <t>6.0 inches</t>
  </si>
  <si>
    <r>
      <t xml:space="preserve">Minimum Specifications : High-End Smartphone </t>
    </r>
    <r>
      <rPr>
        <b/>
        <sz val="16"/>
        <color theme="7" tint="0.79998168889431442"/>
        <rFont val="Aptos Narrow"/>
        <family val="2"/>
        <scheme val="minor"/>
      </rPr>
      <t>(iOS)</t>
    </r>
  </si>
  <si>
    <t>5G</t>
  </si>
  <si>
    <t>1170 x 2532 pixels</t>
  </si>
  <si>
    <t>Dual 12MP</t>
  </si>
  <si>
    <t>Hexa-core - Minimum 12.5 GHz Combined</t>
  </si>
  <si>
    <t>64GB 4GB RAM</t>
  </si>
  <si>
    <t>2800 mAh</t>
  </si>
  <si>
    <t>IP68</t>
  </si>
  <si>
    <t>48MP</t>
  </si>
  <si>
    <r>
      <rPr>
        <strike/>
        <sz val="12"/>
        <color theme="1"/>
        <rFont val="Aptos Narrow"/>
        <family val="2"/>
        <scheme val="minor"/>
      </rPr>
      <t>iOS 14.4</t>
    </r>
    <r>
      <rPr>
        <sz val="12"/>
        <color theme="1"/>
        <rFont val="Aptos Narrow"/>
        <family val="2"/>
        <scheme val="minor"/>
      </rPr>
      <t xml:space="preserve"> iOS18</t>
    </r>
  </si>
  <si>
    <r>
      <rPr>
        <strike/>
        <sz val="12"/>
        <color theme="1"/>
        <rFont val="Aptos Narrow"/>
        <family val="2"/>
        <scheme val="minor"/>
      </rPr>
      <t>64GB 4GB RAM</t>
    </r>
    <r>
      <rPr>
        <sz val="12"/>
        <color theme="1"/>
        <rFont val="Aptos Narrow"/>
        <family val="2"/>
        <scheme val="minor"/>
      </rPr>
      <t xml:space="preserve"> 128GB 8GB RAM</t>
    </r>
  </si>
  <si>
    <t>Minimum Specifications : Talk &amp; Text Device</t>
  </si>
  <si>
    <t>GSM/HSPA</t>
  </si>
  <si>
    <t>Always Unlocked</t>
  </si>
  <si>
    <t>2"</t>
  </si>
  <si>
    <t>240 x 320 pixels</t>
  </si>
  <si>
    <t>RUGGED CHARACTERISTICS</t>
  </si>
  <si>
    <t>Declaration of Quantity of lithium in battery</t>
  </si>
  <si>
    <t>Declaration of Quantity of cobalt in battery</t>
  </si>
  <si>
    <t>Case or Cover</t>
  </si>
  <si>
    <t>Combined</t>
  </si>
  <si>
    <r>
      <t xml:space="preserve">Minimum Specifications : Ruggedised Smartphone </t>
    </r>
    <r>
      <rPr>
        <b/>
        <sz val="16"/>
        <color theme="7" tint="0.79998168889431442"/>
        <rFont val="Aptos Narrow"/>
        <family val="2"/>
        <scheme val="minor"/>
      </rPr>
      <t>(Android)</t>
    </r>
  </si>
  <si>
    <r>
      <rPr>
        <strike/>
        <sz val="12"/>
        <color theme="1"/>
        <rFont val="Aptos Narrow"/>
        <family val="2"/>
        <scheme val="minor"/>
      </rPr>
      <t xml:space="preserve">4G </t>
    </r>
    <r>
      <rPr>
        <sz val="12"/>
        <color theme="1"/>
        <rFont val="Aptos Narrow"/>
        <family val="2"/>
        <scheme val="minor"/>
      </rPr>
      <t>5G</t>
    </r>
  </si>
  <si>
    <t>5 inches</t>
  </si>
  <si>
    <t>720 x 1280 pixels</t>
  </si>
  <si>
    <t>16 MP</t>
  </si>
  <si>
    <t xml:space="preserve">Android "n" or "n-1" where "n" is the most recent supported generation of Android OS  </t>
  </si>
  <si>
    <t>Octa-core - Minimum 12 GHz Combined</t>
  </si>
  <si>
    <t>micro SDXC or equivalent</t>
  </si>
  <si>
    <r>
      <rPr>
        <strike/>
        <sz val="12"/>
        <color theme="1"/>
        <rFont val="Aptos Narrow"/>
        <family val="2"/>
        <scheme val="minor"/>
      </rPr>
      <t>32GB 3GB RAM</t>
    </r>
    <r>
      <rPr>
        <sz val="12"/>
        <color theme="1"/>
        <rFont val="Aptos Narrow"/>
        <family val="2"/>
        <scheme val="minor"/>
      </rPr>
      <t xml:space="preserve"> 64 GB 4GB RAM</t>
    </r>
  </si>
  <si>
    <t xml:space="preserve">2800 mAh
</t>
  </si>
  <si>
    <t>Durability</t>
  </si>
  <si>
    <t>IP68 (Test results to be provided)</t>
  </si>
  <si>
    <t>Security</t>
  </si>
  <si>
    <t xml:space="preserve">Security Updates  </t>
  </si>
  <si>
    <t>Handset must receive security updates for Android OS security issues identified and patched by Google along with any manufacturer specific security updates for a minimum of three years from the date the Handset is made available for sale.</t>
  </si>
  <si>
    <t>OEM Branded</t>
  </si>
  <si>
    <t>Non OEM Branded</t>
  </si>
  <si>
    <t>Memory Card</t>
  </si>
  <si>
    <r>
      <t xml:space="preserve"> </t>
    </r>
    <r>
      <rPr>
        <strike/>
        <sz val="11"/>
        <color theme="1"/>
        <rFont val="Aptos Narrow"/>
        <family val="2"/>
        <scheme val="minor"/>
      </rPr>
      <t>32GB</t>
    </r>
    <r>
      <rPr>
        <sz val="11"/>
        <color theme="1"/>
        <rFont val="Aptos Narrow"/>
        <family val="2"/>
        <scheme val="minor"/>
      </rPr>
      <t xml:space="preserve"> 64 GB, micro SDXC or equivalent</t>
    </r>
  </si>
  <si>
    <r>
      <t xml:space="preserve">Minimum Specifications : Low-End Smartphone </t>
    </r>
    <r>
      <rPr>
        <b/>
        <sz val="16"/>
        <color theme="7" tint="0.79998168889431442"/>
        <rFont val="Aptos Narrow"/>
        <family val="2"/>
        <scheme val="minor"/>
      </rPr>
      <t>(Android)</t>
    </r>
  </si>
  <si>
    <t>32GB 3GB RAM</t>
  </si>
  <si>
    <t>Generic</t>
  </si>
  <si>
    <r>
      <rPr>
        <strike/>
        <sz val="11"/>
        <color theme="1"/>
        <rFont val="Aptos Narrow"/>
        <family val="2"/>
        <scheme val="minor"/>
      </rPr>
      <t>32GB</t>
    </r>
    <r>
      <rPr>
        <sz val="11"/>
        <color theme="1"/>
        <rFont val="Aptos Narrow"/>
        <family val="2"/>
        <scheme val="minor"/>
      </rPr>
      <t xml:space="preserve"> 64GB, micro SDXC or equivalent</t>
    </r>
  </si>
  <si>
    <r>
      <t xml:space="preserve">Minimum Specifications : Mid-Range Smartphone </t>
    </r>
    <r>
      <rPr>
        <b/>
        <sz val="16"/>
        <color theme="7" tint="0.79998168889431442"/>
        <rFont val="Aptos Narrow"/>
        <family val="2"/>
        <scheme val="minor"/>
      </rPr>
      <t>(Android)</t>
    </r>
  </si>
  <si>
    <t>6 inches</t>
  </si>
  <si>
    <t>720 x 1600 pixels</t>
  </si>
  <si>
    <t>48Mbp</t>
  </si>
  <si>
    <t>Octa-core - Minimum 15 GHz Combined</t>
  </si>
  <si>
    <r>
      <t xml:space="preserve">no minimum </t>
    </r>
    <r>
      <rPr>
        <strike/>
        <sz val="12"/>
        <color theme="1"/>
        <rFont val="Aptos Narrow"/>
        <family val="2"/>
        <scheme val="minor"/>
      </rPr>
      <t>micro SDXC or equivalent - 128Gb</t>
    </r>
  </si>
  <si>
    <t>128GB 6GB RAM</t>
  </si>
  <si>
    <t>4000 mAh</t>
  </si>
  <si>
    <t>Charging:</t>
  </si>
  <si>
    <t>Fast charging 15W</t>
  </si>
  <si>
    <t>Flip</t>
  </si>
  <si>
    <r>
      <t xml:space="preserve">Minimum Specifications : High-End Smartphone </t>
    </r>
    <r>
      <rPr>
        <b/>
        <sz val="16"/>
        <color theme="7" tint="0.79998168889431442"/>
        <rFont val="Aptos Narrow"/>
        <family val="2"/>
        <scheme val="minor"/>
      </rPr>
      <t>(Android)</t>
    </r>
  </si>
  <si>
    <t>1080 x 2400 pixels</t>
  </si>
  <si>
    <t>64 MP</t>
  </si>
  <si>
    <t>Octa-core - Minimum 18 GHz Combined</t>
  </si>
  <si>
    <t>Optional</t>
  </si>
  <si>
    <t>128GB 8GB RAM</t>
  </si>
  <si>
    <t>Fast charging 25W</t>
  </si>
  <si>
    <t>Flip Cover Case</t>
  </si>
  <si>
    <r>
      <t xml:space="preserve">This Worksheet Contains Specifications for </t>
    </r>
    <r>
      <rPr>
        <b/>
        <sz val="16"/>
        <color rgb="FFFFFF99"/>
        <rFont val="Aptos Narrow"/>
        <family val="2"/>
        <scheme val="minor"/>
      </rPr>
      <t>3</t>
    </r>
    <r>
      <rPr>
        <b/>
        <sz val="16"/>
        <color theme="0"/>
        <rFont val="Aptos Narrow"/>
        <family val="2"/>
        <scheme val="minor"/>
      </rPr>
      <t xml:space="preserve"> Items of Ancillary Equipment</t>
    </r>
  </si>
  <si>
    <t>USB Modem</t>
  </si>
  <si>
    <t>EIR</t>
  </si>
  <si>
    <t>THREE</t>
  </si>
  <si>
    <t>Vodafone</t>
  </si>
  <si>
    <t xml:space="preserve">Make &amp; Model: </t>
  </si>
  <si>
    <t>Technolgy:</t>
  </si>
  <si>
    <t>Screen</t>
  </si>
  <si>
    <t>No Display Required</t>
  </si>
  <si>
    <t>N/A</t>
  </si>
  <si>
    <t>Internal or External:</t>
  </si>
  <si>
    <t>Download Speeds:</t>
  </si>
  <si>
    <t>USB</t>
  </si>
  <si>
    <t>USB 3.0 and Above</t>
  </si>
  <si>
    <t>COMPATABILITY</t>
  </si>
  <si>
    <t>Windows Operating System</t>
  </si>
  <si>
    <t>Mac OS Operating system</t>
  </si>
  <si>
    <t>Mac OS 10.5 and Above</t>
  </si>
  <si>
    <t>WiFi Router (Mains Powered Broadband Router)</t>
  </si>
  <si>
    <t>4G &amp; 5G</t>
  </si>
  <si>
    <t>n/a</t>
  </si>
  <si>
    <t>WLAN</t>
  </si>
  <si>
    <t>WiFi 802.11 b/g/n/a/ac</t>
  </si>
  <si>
    <t>PORTS</t>
  </si>
  <si>
    <t>Ethernet Ports</t>
  </si>
  <si>
    <t>Minimum 1 x RJ45</t>
  </si>
  <si>
    <t>Telephone Ports</t>
  </si>
  <si>
    <t>CONNECTIONS</t>
  </si>
  <si>
    <t>Connected Devices</t>
  </si>
  <si>
    <t>Minimum 16 Devices</t>
  </si>
  <si>
    <t>POWER</t>
  </si>
  <si>
    <t>Mains Power Supply:</t>
  </si>
  <si>
    <t>220/240 Volts</t>
  </si>
  <si>
    <t>Mini WiFi Router (Portable Broadband Router)</t>
  </si>
  <si>
    <t>Battery</t>
  </si>
  <si>
    <t>Battery Life</t>
  </si>
  <si>
    <t>6 Hours</t>
  </si>
  <si>
    <t>Battery Capacity</t>
  </si>
  <si>
    <t>1,500 mAh</t>
  </si>
  <si>
    <t>Charging Lead</t>
  </si>
  <si>
    <t>Included</t>
  </si>
  <si>
    <t>Minimum Specifications</t>
  </si>
  <si>
    <t>Fónua</t>
  </si>
  <si>
    <t xml:space="preserve">Android Rugged </t>
  </si>
  <si>
    <t>Samsung Galaxy Xcover 7</t>
  </si>
  <si>
    <t>Samsung Xcover 7</t>
  </si>
  <si>
    <t xml:space="preserve"> Low-End Smartphone (Android)</t>
  </si>
  <si>
    <t>HMD Fusion</t>
  </si>
  <si>
    <t>Samsung A16
Alternative devices: Motorola Moto G series, Redmi A/C series</t>
  </si>
  <si>
    <t>Samsung Galaxy A05s</t>
  </si>
  <si>
    <t>Galaxy A16 LTE</t>
  </si>
  <si>
    <t>Android (Mid)</t>
  </si>
  <si>
    <t>Galaxy A36 5G</t>
  </si>
  <si>
    <t>Samsung A56 Enterprise Edition 128GB</t>
  </si>
  <si>
    <t>Samsung Galaxy A36 
Alternative devices: Samsung Galaxy A56, Google Pixel 8a/9a, OnePlus 13R.</t>
  </si>
  <si>
    <t>Samsung A56 Enterprise Edition 128GB / Samsung Galaxy A56 5G (Enterprise Edition)</t>
  </si>
  <si>
    <t>Android (High End)</t>
  </si>
  <si>
    <t>Samsung Galaxy S24</t>
  </si>
  <si>
    <t>Samsung Galaxy S25  
Alternative devices: Google Pixel 9 Pro/XL, OnePlus 13, Vivo X200 Pro, Motorola Razr Ultra.</t>
  </si>
  <si>
    <t>Samsung Galaxy S24 5G 128</t>
  </si>
  <si>
    <t>Samsung Galaxy S25</t>
  </si>
  <si>
    <t>combined</t>
  </si>
  <si>
    <t>GSM Arena website</t>
  </si>
  <si>
    <t>2G/3G/4G/5G</t>
  </si>
  <si>
    <t xml:space="preserve">YES
</t>
  </si>
  <si>
    <t>YES</t>
  </si>
  <si>
    <t>Unlocked by Tenderer</t>
  </si>
  <si>
    <t>Unlocked when delivered</t>
  </si>
  <si>
    <t>Unlocked By Tenderer</t>
  </si>
  <si>
    <t>169 x 80.1 x 10.2 mm (6.65 x 3.15 x 0.40 in)</t>
  </si>
  <si>
    <t>6.5–6.8"</t>
  </si>
  <si>
    <t>6.5"</t>
  </si>
  <si>
    <t>6.7''</t>
  </si>
  <si>
    <t>6.7" 164.4 x 77.9 x 7.9mm
200g</t>
  </si>
  <si>
    <t>6.7” 162.9 x 78.2 x 7.4 mm
195g</t>
  </si>
  <si>
    <t>6.7”</t>
  </si>
  <si>
    <t>6.5Inchs</t>
  </si>
  <si>
    <t>6.2 inches, 94.1 cm2</t>
  </si>
  <si>
    <t>6.2 inches</t>
  </si>
  <si>
    <t>6.2Inch</t>
  </si>
  <si>
    <t>6.2" Dynamic AMOLED 2X Infinity-O 70.5 × 146.9 × 7.2 mm,
162g</t>
  </si>
  <si>
    <t>1080 x 2408 pixels</t>
  </si>
  <si>
    <t>1080x2400</t>
  </si>
  <si>
    <t xml:space="preserve"> LCD or basic IPS, HD+ or FHD+ resolution (720p or 1080p), 60Hz refresh rate. AMOLED.</t>
  </si>
  <si>
    <t>6.7" Infinity U Display (19.5:09) 2340 × 1080 (396ppi)</t>
  </si>
  <si>
    <t>1080 x 2340 pixels</t>
  </si>
  <si>
    <t xml:space="preserve"> FHD+ SuperAMOLED
HID120 Hz
1200 nits (HBM) / 1900 nits (Peak)</t>
  </si>
  <si>
    <t>1080x2400 (FHD+)</t>
  </si>
  <si>
    <t>1080 x 2400</t>
  </si>
  <si>
    <t>FHD+ (2340 × 1080) 418ppi 1-120Hz Refresh Rate 2600nits, Adaptive Vision Booster</t>
  </si>
  <si>
    <t>50MP main</t>
  </si>
  <si>
    <t>50Mp</t>
  </si>
  <si>
    <t>50 MP,</t>
  </si>
  <si>
    <t xml:space="preserve">50MP 
</t>
  </si>
  <si>
    <t xml:space="preserve">Single or dual rear cameras (12MP–48MP primary, often with a 2MP depth/macro lens). Basic computational photography limited low-light performance. </t>
  </si>
  <si>
    <t>50mp+2mp+2mp/13mp</t>
  </si>
  <si>
    <t>Main: 50MP Wide (F1.8)
Ultra-Wide: 5MP (F2.2)
Macro: 2MP (F2.4)
Front: 13MP (F2.0)</t>
  </si>
  <si>
    <t xml:space="preserve">Dual or triple camera setups (48MP–64MP primary, ultrawide, sometimes 2x telephoto). </t>
  </si>
  <si>
    <t>Ultra Wide:) 8 MP F2.2, FOV*120º Main: ) 50 MP F1.8 OIS FOV 80ºVideo HDR Macro: 5 MP F2.4, FOV 78º Front: 12 MP (HDR) F2.2, FOV 81º</t>
  </si>
  <si>
    <t>64mp main / 12mp UW/ 5mp depth / 5mp macro</t>
  </si>
  <si>
    <t>50MP+12MP+5MP/12MP</t>
  </si>
  <si>
    <t>Triple or quad setups (50MP–200MP primary, ultrawide, 3x–5x telephoto).</t>
  </si>
  <si>
    <t>Triple - main 64mp / wide 12mp / UW 12mp</t>
  </si>
  <si>
    <t>50MP+10MP+12MP/12MP</t>
  </si>
  <si>
    <t>Wide: 50MP OIS F1.8 Dual Pixel AF FOV 85°, 1/1.56”, 1.0µm Adaptive Pixel Tele: 10MP OIS F2.4 PDAF FOV 36°, 1/3.94”, 1.0µm 3x optical zoom Ultra-wide: 12MP F2.2 Dual Pixel FOV 120°, 1/2.55", 1.4µm Front: 12MP F2.2 Dual Pixel AF FOV 80°, 1/3.2”, 1.12µm</t>
  </si>
  <si>
    <t>Android 14, One UI 6</t>
  </si>
  <si>
    <t xml:space="preserve">n  </t>
  </si>
  <si>
    <t>Android N</t>
  </si>
  <si>
    <t>Android 13</t>
  </si>
  <si>
    <t>N</t>
  </si>
  <si>
    <t>Android N / A12</t>
  </si>
  <si>
    <t>Android 15</t>
  </si>
  <si>
    <t>Software: Android 15 with advanced AI integrations (e.g., Gemini Live, Samsung’s Now Brief), 5–7 years of OS/security updates.</t>
  </si>
  <si>
    <t>Android 14</t>
  </si>
  <si>
    <t>Octa-core (2x2.2 GHz Cortex-A76 &amp; 6x2.0 GHz Cortex-A55)</t>
  </si>
  <si>
    <t>Entry-level chipsets like Qualcomm Snapdragon 4 Gen 1/2, MediaTek Dimensity 6020/6100+, or equivalent</t>
  </si>
  <si>
    <t>2x2.0GHz + 6x1.8GHz</t>
  </si>
  <si>
    <t>Snapdragon 680 (6nm)</t>
  </si>
  <si>
    <t>Exynos 1330</t>
  </si>
  <si>
    <t xml:space="preserve">Qualcomm Snapdragon 7 Gen 1/3, MediaTek Dimensity 7000/8000 series, or Google Tensor G3 (e.g., Pixel 8a/9a). </t>
  </si>
  <si>
    <t>Snapdragon 6 Gen 3 (4 nm Octa-core)</t>
  </si>
  <si>
    <t>Yes - Dual 2.2GHz + Hexa 1.8GHz</t>
  </si>
  <si>
    <t>Exynos 1580 (4nm)</t>
  </si>
  <si>
    <t xml:space="preserve">Octa-Core 18.9GHz CombinedPremium chipsets like Qualcomm Snapdragon 8 Elite, MediaTek Dimensity 9300+, or Google Tensor G4. </t>
  </si>
  <si>
    <t>Exynos 2400/SD 8 Gen3</t>
  </si>
  <si>
    <t>Snapdragon 8 Elite forGalaxy (3 nm)</t>
  </si>
  <si>
    <t>microSDXC (dedicated slot)</t>
  </si>
  <si>
    <t>Up to 1.5TB via Micro SD</t>
  </si>
  <si>
    <t>up to 256GB</t>
  </si>
  <si>
    <t xml:space="preserve">microSD card support for expandable storage. </t>
  </si>
  <si>
    <t>MicroSD: Not supported fro A36 or A56</t>
  </si>
  <si>
    <t>MicroSD: Not supported</t>
  </si>
  <si>
    <t xml:space="preserve">occasionally with microSD support. </t>
  </si>
  <si>
    <t>microSDXC </t>
  </si>
  <si>
    <t>NO</t>
  </si>
  <si>
    <t>no</t>
  </si>
  <si>
    <t>Micro SD: N/A Dual-SIM
SIM Slot Type
SIM 1 + SIM 2 / SIM 1 + eSIM / Dual
eSIM
N/A</t>
  </si>
  <si>
    <t>64GB 4GB RAM, 128GB 6GB RAM</t>
  </si>
  <si>
    <t>128GB 4GB RAM, 128GB 6GB RAM, 128GB 8GB RAM, 256GB 6GB RAM, 256GB 8GB RAM</t>
  </si>
  <si>
    <t xml:space="preserve">4GB to 6GB. Storage: 64GB to 128GB, often with microSD card support for expandable storage. </t>
  </si>
  <si>
    <t>128GB ROM Storage 4GB RAM</t>
  </si>
  <si>
    <t>6GB to 8GB Storage: 128GB to 256GB</t>
  </si>
  <si>
    <t xml:space="preserve">6/8 GB + 128 GB 8/12 GB + 256 GB </t>
  </si>
  <si>
    <t xml:space="preserve">RAM: 12GB to 16GB, with some models offering 24GB for AI and multitasking. Storage: 256GB to 1TB. </t>
  </si>
  <si>
    <t>128GB ROM / 8GB RAM</t>
  </si>
  <si>
    <t>12GB RAM / Storage: 128/256/512 GB</t>
  </si>
  <si>
    <t>Wi-Fi 802.11 a/b/g/n/ac, dual-band, Wi-Fi Direct</t>
  </si>
  <si>
    <t>Wi-Fi 5</t>
  </si>
  <si>
    <t>802.11a/b/g/n/ac</t>
  </si>
  <si>
    <t>802.11 a/b/g/n/ac 2.4GHz+5GHz</t>
  </si>
  <si>
    <t>Wi-Fi 802.11 a/b/g/n/ac, dual-band, Wi-Fi Direct, hotspot</t>
  </si>
  <si>
    <t xml:space="preserve">USB Type-C Wi-Fi 802.11 a/b/g/n/ac/ax (2.4 GHZ + 5GHZ) </t>
  </si>
  <si>
    <t>Wi-Fi 802.11 a/b/g/n/ac/6, dual-band, Wi-Fi Direct</t>
  </si>
  <si>
    <t xml:space="preserve">Wi-Fi 802.11 a/b/g/n/ac/ax (2.4 GHZ + 5GHZ) </t>
  </si>
  <si>
    <t>802.11 a/b/g/n/ac/ax 2.4G+5GHz</t>
  </si>
  <si>
    <t>Wi-Fi 802.11 a/b/g/n/ac/6, dual-band, Wi-Fi Direct, hotspot</t>
  </si>
  <si>
    <t>Wi-Fi 802.11 a/b/g/n/ac/6e, tri-band, Wi-Fi Direct</t>
  </si>
  <si>
    <t>802.11 a/b/g/n/ac/6</t>
  </si>
  <si>
    <t>Wi-Fi 802.11 a/b/g/n/ac/6e, dual-band, Wi-Fi Direct, hotspot</t>
  </si>
  <si>
    <t>Wi-Fi 802.11 a/b/g/n/ac/ax (2.4GHZ + 5GHZ)</t>
  </si>
  <si>
    <t>5.3, A2DP, LE</t>
  </si>
  <si>
    <t xml:space="preserve"> Bluetooth 5.0</t>
  </si>
  <si>
    <t>5.1, A2DP, LE</t>
  </si>
  <si>
    <t>4G or entry-level 5G, Wi-Fi 5, Bluetooth 5.0</t>
  </si>
  <si>
    <t xml:space="preserve">Bluetooth 5.3 </t>
  </si>
  <si>
    <t>Bluetooth 5.3</t>
  </si>
  <si>
    <t>5G (including C-band for faster speeds in the US), Wi-Fi 6, Bluetooth 5.2.</t>
  </si>
  <si>
    <t xml:space="preserve">Bluetooth 5.4 USB Type-C NFC Wi-Fi 6E Wi-Fi 802.11 a/b/g/n/ac/ax (2.4GHZ + 5GHZ) </t>
  </si>
  <si>
    <t>Location (GPS, Glonass, Galileo, BeiDou)</t>
  </si>
  <si>
    <t>Location (GPS, Glonass, Galileo, BeiDou) USB Type-C Headphone Connector Stereo Speakers with Sound by AKG + Dolby Atmos</t>
  </si>
  <si>
    <t>Li-Po 4050 mAh, removable</t>
  </si>
  <si>
    <t>4,000–5,000mAh</t>
  </si>
  <si>
    <t>5000mAh</t>
  </si>
  <si>
    <t>4,000–5,000mAh, with 10W–18W charging. No wireless charging.</t>
  </si>
  <si>
    <t>50mAh/25W</t>
  </si>
  <si>
    <t>5000mAh 25W Fast Charging</t>
  </si>
  <si>
    <t>4,500–5,000mAh</t>
  </si>
  <si>
    <t>5000mAh 45W Fast Charging</t>
  </si>
  <si>
    <t>4500mAh</t>
  </si>
  <si>
    <t>5000mAh/45W</t>
  </si>
  <si>
    <t xml:space="preserve">4,900–6,000mAh, 33W–100W+ fast charging, wireless charging. </t>
  </si>
  <si>
    <t>4000mAH</t>
  </si>
  <si>
    <t>18W–33W fast charging, some with wireless charging.</t>
  </si>
  <si>
    <t>25W fast charging</t>
  </si>
  <si>
    <t xml:space="preserve"> fast charging, wireless charging. </t>
  </si>
  <si>
    <t>Yes 25W fast charging</t>
  </si>
  <si>
    <t>Fast Charging 25W</t>
  </si>
  <si>
    <t>45W+15W WLS</t>
  </si>
  <si>
    <t>Ip68</t>
  </si>
  <si>
    <t>IP68 dust/water resistant (up to 1.5m for 30 mins)</t>
  </si>
  <si>
    <t>yes</t>
  </si>
  <si>
    <t>CE</t>
  </si>
  <si>
    <t>Ce</t>
  </si>
  <si>
    <t>1g-5g</t>
  </si>
  <si>
    <t>1g - 5g</t>
  </si>
  <si>
    <t>Not Available</t>
  </si>
  <si>
    <t xml:space="preserve"> 1g-5g</t>
  </si>
  <si>
    <t>5g-10g</t>
  </si>
  <si>
    <t>&gt;5g</t>
  </si>
  <si>
    <t>10g</t>
  </si>
  <si>
    <t>Yes security and maintance relases garunteed until Jan 2026</t>
  </si>
  <si>
    <t>3 years</t>
  </si>
  <si>
    <t>Android 14/15, 1–2 years of OS updates, 2–3 years of security updates</t>
  </si>
  <si>
    <t>Side Mounted Fingerprint Scanner Samsung Knox Vault</t>
  </si>
  <si>
    <t>On-display fingerprint scanner
Samsung Knox
Samsung Knox Vault</t>
  </si>
  <si>
    <t>Android 14/15 with robust skins (e.g., One UI, Nothing OS), 3–5 years of OS/security updates.</t>
  </si>
  <si>
    <t>Ultrasonic Fingerprint Scanner Samsung Knox Secure Processor           7 years from date of release</t>
  </si>
  <si>
    <t>USB A-C cable inbox</t>
  </si>
  <si>
    <t>Mophie USB-A/C - Lightning 1M – Blk</t>
  </si>
  <si>
    <t>SBS USB 2.0 to USB-C Cable</t>
  </si>
  <si>
    <t>USB-C</t>
  </si>
  <si>
    <t>E71003998 Fresh Connect USB to USB-C 1m Round Cable White</t>
  </si>
  <si>
    <t>15W wired</t>
  </si>
  <si>
    <t>E71013161 Uunique ECO Friendly 20W fast charge mains plug</t>
  </si>
  <si>
    <t>2Amp Samsung</t>
  </si>
  <si>
    <t>SBS USB-C Mains Charger</t>
  </si>
  <si>
    <t>Samsung Charger 2.083amp</t>
  </si>
  <si>
    <t>Soft shell-Black</t>
  </si>
  <si>
    <t>Sasmung Soft shell</t>
  </si>
  <si>
    <t>TesRank Samsung Galaxy Xcover 5 Case</t>
  </si>
  <si>
    <t>Soft case balck</t>
  </si>
  <si>
    <t>Samsung A12 NE Soft shell</t>
  </si>
  <si>
    <t>Space Collection soft case, Samsung A22</t>
  </si>
  <si>
    <t>E71010844 Gear4 Havana Case  Black</t>
  </si>
  <si>
    <t>Samsung Soft shell</t>
  </si>
  <si>
    <t>Space Collection soft case, Samsung A52s</t>
  </si>
  <si>
    <t>E71010507 Samsung smartview case black</t>
  </si>
  <si>
    <t xml:space="preserve"> Space Collection soft case, Samsung S21 </t>
  </si>
  <si>
    <t>Hard-Black</t>
  </si>
  <si>
    <t>Otterbox</t>
  </si>
  <si>
    <t>Spigen Tough Armor Case, Samsung Galaxy Xcover 5</t>
  </si>
  <si>
    <t>Hard case-Black</t>
  </si>
  <si>
    <t>OtterBox React Case for Samsung Galaxy A22 5G Black</t>
  </si>
  <si>
    <t>E71010351 OtterBox React Case black</t>
  </si>
  <si>
    <t>OtterBox React Samsung A52s Black</t>
  </si>
  <si>
    <t>E71010317 OtterBox Symmetry black</t>
  </si>
  <si>
    <t>OtterBox Symmetry Samsung S21 Black</t>
  </si>
  <si>
    <t>Flip cover-Black</t>
  </si>
  <si>
    <t>Generic Flip</t>
  </si>
  <si>
    <t>Ganbary case for Samsung Galaxy Xcover 5 </t>
  </si>
  <si>
    <t>E71011147 Anjtek black folio</t>
  </si>
  <si>
    <t>Flip Generic</t>
  </si>
  <si>
    <t>SBS Wallet Case Samsung Galaxy A22 5G Black</t>
  </si>
  <si>
    <t>E71010802 Anjtek black folio</t>
  </si>
  <si>
    <t>Samsung Flip</t>
  </si>
  <si>
    <t>SBS FOLIO SENSE CASE SAMSUNG A52s  Black</t>
  </si>
  <si>
    <t>E71010315 OtterBox Strada black</t>
  </si>
  <si>
    <t>OtterBox Strada Via Samsung S21 Black</t>
  </si>
  <si>
    <t>Universal screen protector</t>
  </si>
  <si>
    <t>Screen Protector - Panzer glass</t>
  </si>
  <si>
    <t>Hoco Tempered glass screen protector</t>
  </si>
  <si>
    <t>E71011302 Panzer Glass Screen Protector</t>
  </si>
  <si>
    <t>PanzerGlass Glass Screen Protector for Samsung A22 5G</t>
  </si>
  <si>
    <t>E71010853 ZAGG Invisible Shield Glass Elite screen</t>
  </si>
  <si>
    <t>INV Glass Elite SP Gal A52s Clear</t>
  </si>
  <si>
    <t>E71010525 Zagg Invisible Shield Ultra screen pro</t>
  </si>
  <si>
    <t xml:space="preserve">ZAGG Invisibleshield Samsung Galaxy S21 </t>
  </si>
  <si>
    <t>E71004008  Fresh Connect 6,700MA powerbank</t>
  </si>
  <si>
    <t>Samsung Original Wireless Portable 10000 mAh Quick Charge Dual Port Battery Pac</t>
  </si>
  <si>
    <t>SBS Fast Charge PowerBank 10K mAh 2xUSB Black</t>
  </si>
  <si>
    <t>E71009278 Samsung Galaxy Buds Live Black</t>
  </si>
  <si>
    <t>Samsung Headset</t>
  </si>
  <si>
    <t>Samsung TWS Buds2 Black</t>
  </si>
  <si>
    <t>E71011751 Oppo Enco Air true wireless white</t>
  </si>
  <si>
    <t>Samsung AKG Y500 Wireless Headphones - Black, One Size</t>
  </si>
  <si>
    <t>E71009315 Ifrogz true wireless buds blue</t>
  </si>
  <si>
    <t>Jabra Talk 25 Bluetooth headset</t>
  </si>
  <si>
    <t>Plantronics Legend2020 BT Earpiece</t>
  </si>
  <si>
    <t>E71010989 Samsung Type C Earphones Black</t>
  </si>
  <si>
    <t>MUVIT M1B Earphones 3.5mm Dark Grey</t>
  </si>
  <si>
    <t>SAM Type C Earphones BLK</t>
  </si>
  <si>
    <t>E01808736 Ifrogz bolt headset black</t>
  </si>
  <si>
    <t>E01809929 Plantronics Voyager Legend</t>
  </si>
  <si>
    <t>CellularLine BT HANDS-FREE CAR KIT</t>
  </si>
  <si>
    <t>Yes (BT Speaker)</t>
  </si>
  <si>
    <t>Samsung Micro SD</t>
  </si>
  <si>
    <t>Samsung Evo plus Micro Sd card 32GB</t>
  </si>
  <si>
    <t>Samsung EVO+ 32GB Memory Card</t>
  </si>
  <si>
    <t>Samsung MicroSDHC EVO Plus 32GB Memory Card Red</t>
  </si>
  <si>
    <t>Samsung micro SD</t>
  </si>
  <si>
    <t xml:space="preserve">E71009504 CellularLine Pilot Car Holder </t>
  </si>
  <si>
    <t>Yes (DashView Vice  Adjustable Car Mount)</t>
  </si>
  <si>
    <t>SWST Gravity Car Holder</t>
  </si>
  <si>
    <t>E71006578 Fresh Connect Wireless Charging Pad 10 Watts White</t>
  </si>
  <si>
    <t>Utility Project Qi wireless charger, 10W</t>
  </si>
  <si>
    <t>SBS Wireless Charger 10W</t>
  </si>
  <si>
    <t>MIL-STD-810G compliant (Test results to be provided)</t>
  </si>
  <si>
    <t>Yes certified MIL - STD - 810G</t>
  </si>
  <si>
    <t>MIL-STD-810H compliant (H is the newer version)</t>
  </si>
  <si>
    <t>MIL-STD-810H compliant</t>
  </si>
  <si>
    <t>IP 68 rated</t>
  </si>
  <si>
    <t>IP68 dust tight and water resistant (immersible up to 1.5m for 35 min)
Drop resistant up to 1.5m
MIL-STD-810H compliant*
*does not guarantee ruggedness or use in extreme conditions</t>
  </si>
  <si>
    <t xml:space="preserve">IP68 dust/water resistant </t>
  </si>
  <si>
    <t xml:space="preserve">IP54 or no water/dust resistance. </t>
  </si>
  <si>
    <t>IP54</t>
  </si>
  <si>
    <t>Build: Glass or premium plastic, IP67/68 water/dust resistance in higher mid-range models.</t>
  </si>
  <si>
    <t>IP67 (1 metre up to 30 minutes)</t>
  </si>
  <si>
    <t>IP68/IP69 water/dust resistance.</t>
  </si>
  <si>
    <t>IP68 (1.5m for30 minutes)</t>
  </si>
  <si>
    <t>EN 301 549: Accessibility Requirements for ICT products and services</t>
  </si>
  <si>
    <t>Minimum Specifications iOS</t>
  </si>
  <si>
    <t>Low-Range Smartphone (iOS)</t>
  </si>
  <si>
    <t>iPhone 16e 128GB</t>
  </si>
  <si>
    <t xml:space="preserve">iPhone 16e </t>
  </si>
  <si>
    <t>iPhone 16e (128)</t>
  </si>
  <si>
    <t>Mid-Range iOS</t>
  </si>
  <si>
    <t>iPhone 15</t>
  </si>
  <si>
    <t>iPhone 15 128GB</t>
  </si>
  <si>
    <t>iPhone 16</t>
  </si>
  <si>
    <t>iPhone 15 (128GB)</t>
  </si>
  <si>
    <t>High Range iOS</t>
  </si>
  <si>
    <t>iPhone 16• 128GB</t>
  </si>
  <si>
    <t>iPhone 16 128GB</t>
  </si>
  <si>
    <t xml:space="preserve">iPhone 16 </t>
  </si>
  <si>
    <t>2G/3G/4G</t>
  </si>
  <si>
    <t>5G (sub-6GHz) with 4x4 MIMO8</t>
  </si>
  <si>
    <t>Unlocked or Unlocked by Tenderer 30 days prior to the expiry of the initial contract term</t>
  </si>
  <si>
    <t>Unlocked by Tenderer 30 days prior to the expiry of the initial contract term</t>
  </si>
  <si>
    <t>Unlocked by tenderer 30 days prior to contract expiry</t>
  </si>
  <si>
    <t xml:space="preserve">Display: 6.1" </t>
  </si>
  <si>
    <t xml:space="preserve">Display: 6.1" Retina XDR (OLED or LCD for older models), 60Hz refresh rate, ~1200 nits peak brightness. </t>
  </si>
  <si>
    <t>6.1''</t>
  </si>
  <si>
    <t>6.1 inches,91.3 cm2</t>
  </si>
  <si>
    <t>Width: 71.6 mm (2.82 inches)
• Height: 147.6 mm (5.81 inches)
• Depth: 7.80 mm (0.31 inches)
• Weight: 171 grams (6.02 ounces)</t>
  </si>
  <si>
    <t>Display: 6.1–6.7"</t>
  </si>
  <si>
    <t>6.1 ''</t>
  </si>
  <si>
    <t>Width: 71.6 mm (2.82 inches) • Height: 147.6 mm (5.81 inches) • Depth: 7.80 mm (0.31 inches) • Weight: 170 grams (6.00 ounces)</t>
  </si>
  <si>
    <t>6.1inch</t>
  </si>
  <si>
    <t>6.1 inches, 90.2 cm2 </t>
  </si>
  <si>
    <t>1170 x 2532 pixels, 19.5:9 ratio (~457 ppi density)</t>
  </si>
  <si>
    <t>super-high-resolution photos (24MP and 48MP)</t>
  </si>
  <si>
    <t>1179 x 2556 pixels, 19.5:9 ratio (~461 ppi density)</t>
  </si>
  <si>
    <t>Super Retina XDR display • 6.1-inch (diagonal) all-screen OLED display • 2556x1179-pixel resolution at 460 ppi • Dynamic Island • HDR display • True Tone • Wide colour (P3) • Haptic Touch • 2,000,000:1 contrast ratio (typical) • 1,000 nits max brightness (typical); 1,600 nits peak brightness (HDR); 2,000 nits peak brightness (outdoor) • Fingerprint-resistant oleophobic coating • Support for display of multiple languages and characters simultaneously</t>
  </si>
  <si>
    <t xml:space="preserve"> Super Retina XDR OLED, 120Hz ProMotion, ~2000 nits peak brightness, HDR support.</t>
  </si>
  <si>
    <t>• 2556x1179-pixel resolution at 460 ppi</t>
  </si>
  <si>
    <t>Super Retina XDR display • 6.1-inch (diagonal) all-screen OLED display • 2556x1179-pixel resolution at 460 ppi • Dynamic Island • HDR display • True Tone • Wide colour (P3) • Haptic Touch • 2,000,000:1 contrast ratio (typical) • 1,000 nits max brightness (typical); 1,600 nits peak brightness (HDR); 2,000 nits peak brightness (outdoor); 1 nit minimum brightness • Fingerprint-resistant oleophobic coating • Support for display of multiple languages and characters simultaneously</t>
  </si>
  <si>
    <t>1170 x 2532-pixel </t>
  </si>
  <si>
    <t>48 MP+12MP/12MP</t>
  </si>
  <si>
    <t>12 MP</t>
  </si>
  <si>
    <t xml:space="preserve">Single or dual rear cameras (12MP–48MP main, optional ultrawide). </t>
  </si>
  <si>
    <t>2-in-1 camera system • 48MP Fusion: 26mm, ƒ/1.6 aperture, optical image stabilisation, Hybrid Focus Pixels, super-high-resolution photos (24MP and 48MP) • Also enables 12MP 2x Telephoto: 52mm, ƒ/1.6 aperture, optical image stabilisation, Hybrid Focus Pixels • Digital zoom up to 10x • Sapphire crystal lens cover • True Tone flash • Photonic Engine • Deep Fusion • Smart HDR 5 • Portrait mode with Depth Control • Portrait Lighting with six effects • Night mode • Panorama (up to 63MP) • Photographic Styles • Wide colour capture for photos and Live Photos • Advanced red-eye correction • Auto image stabilisation • Burst mode • Photo geotagging • Image formats captured: HEIF and JPEG</t>
  </si>
  <si>
    <t>48MP+12mp/12mp</t>
  </si>
  <si>
    <t>Advanced dual-camera system
• 48MP Main: 26mm, ƒ/1.6 aperture, sensor-shift optical image stabilisation,
100% Focus Pixels, support for super-high-resolution photos (24MP and
48MP)
• 12MP Ultra Wide: 13mm, ƒ/2.4 aperture and 120° field of view
• 12MP 2x Telephoto (enabled by quad-pixel sensor): 52mm, ƒ/1.6 aperture,
sensor-shift optical image stabilisation, 100% Focus Pixels
• 2x optical zoom in, 2x optical zoom out; 4x optical zoom range
• Digital zoom up to 10x
• Sapphire crystal lens cover</t>
  </si>
  <si>
    <t>Dual camera system (48MP main, 12MP ultrawide).</t>
  </si>
  <si>
    <t>48MP+12MP/12MP</t>
  </si>
  <si>
    <t>48MP Fusion: 26mm, ƒ/1.6 aperture, sensor-shift optical image stabilisation,
100% Focus Pixels, support for super-high-resolution photos (24MP and
48MP)
• Also enables 12MP 2x Telephoto: 52mm, ƒ/1.6 aperture, sensor-shift
optical image stabilisation, 100% Focus Pixels
• 12MP Ultra Wide: 13mm, ƒ/2.2 aperture and 120° field of view, 100%
Focus Pixels
• 2x optical zoom in, 2x optical zoom out; 4x optical zoom range
• Digital zoom up to 10x</t>
  </si>
  <si>
    <t>iOS 18</t>
  </si>
  <si>
    <t>IOS 13</t>
  </si>
  <si>
    <t xml:space="preserve">iOS 18/19 with 7 years of OS/security updates. </t>
  </si>
  <si>
    <t>iOS</t>
  </si>
  <si>
    <t>IOS 15</t>
  </si>
  <si>
    <t>iOS 18/19 ,7 years of OS/security updates</t>
  </si>
  <si>
    <t>IOS15</t>
  </si>
  <si>
    <t>iOS18</t>
  </si>
  <si>
    <t>Hexa-core (2x4.04 GHz + 4x2.20 GHz)</t>
  </si>
  <si>
    <t>Hexa-core (2x2.65 GHz Lightning + 4x1.8 GHz Thunder)</t>
  </si>
  <si>
    <t>Apple A17 Pro or A18 (non-Pro variants).</t>
  </si>
  <si>
    <t>Apple A18</t>
  </si>
  <si>
    <t>Hexa-core (2x3.46 GHz Everest + 4x2.02 GHz Sawtooth)</t>
  </si>
  <si>
    <t>Processor: Apple A18 or A18 Pro</t>
  </si>
  <si>
    <t>Apple A16 Bionic</t>
  </si>
  <si>
    <t>Hexa-core (2x3.1 GHz Firestorm + 4x1.8 GHz Icestorm)</t>
  </si>
  <si>
    <t>Hexa-core - 12.7 combined</t>
  </si>
  <si>
    <t>6-8 GB RAM / 128 GB Storage</t>
  </si>
  <si>
    <t>RAM: 6GB. Adequate for iOS 18/19.  Storage: 128GB base, up to 256GB. No expandable storage.</t>
  </si>
  <si>
    <t>6 GB RAM / 128 GB Storage</t>
  </si>
  <si>
    <t>64gb + 4gb ram</t>
  </si>
  <si>
    <t>RAM: 8GB. Storage: 128GB base, up to 512GB. No expandable storage.</t>
  </si>
  <si>
    <t>6GB RAM/ 128 GB Storage</t>
  </si>
  <si>
    <t>64GB 4GB RAM,</t>
  </si>
  <si>
    <t>256Gb 6GB RAM</t>
  </si>
  <si>
    <t>128GB storage /  8GB RAM</t>
  </si>
  <si>
    <t>Wi-Fi 802.11 a/b/g/n/ac/6, dual-band, hotspot</t>
  </si>
  <si>
    <t xml:space="preserve"> Wi-Fi 6</t>
  </si>
  <si>
    <t>Wi-Fi 6 (802.11ax) with 2x2 MIMO</t>
  </si>
  <si>
    <t xml:space="preserve">Connectivity: 5G, Wi-Fi 6E, </t>
  </si>
  <si>
    <t>Wi-Fi 802.11 a/b/g/n/ac/6/7</t>
  </si>
  <si>
    <t>Wi-Fi 7 (802.11be) with 2x2 MIMO9</t>
  </si>
  <si>
    <t>Wi‑Fi 802.11 a/b/g/n/ac/6, dual-band, hotspot</t>
  </si>
  <si>
    <t>Bluetooth 5.3.</t>
  </si>
  <si>
    <t>Connectivity: 5G, Bluetooth 5.3.</t>
  </si>
  <si>
    <t xml:space="preserve"> Bluetooth 5.3</t>
  </si>
  <si>
    <t xml:space="preserve"> Bluetooth 5.3, UWB for AirTag support.</t>
  </si>
  <si>
    <t>Bluetooth 5.0, A2DP, LE</t>
  </si>
  <si>
    <t>Location • GPS, GLONASS, Galileo, QZSS, BeiDou and NavIC • Digital compass • Wi-Fi • Mobile data • iBeacon micro-location</t>
  </si>
  <si>
    <t>Li-Ion 4005 mAh</t>
  </si>
  <si>
    <t xml:space="preserve"> ~3,200–3,600mAh, 20W wired charging, no wireless charging </t>
  </si>
  <si>
    <t>4005MAh / 30W charging</t>
  </si>
  <si>
    <t>3349mAH/20W  charging</t>
  </si>
  <si>
    <t>3110 mAh</t>
  </si>
  <si>
    <t>3240mAh</t>
  </si>
  <si>
    <t>4000mAh/25W+15W WLS</t>
  </si>
  <si>
    <t>2815 MaH</t>
  </si>
  <si>
    <t>3095 mAh</t>
  </si>
  <si>
    <t>Build: IP68 water/dust resistance.</t>
  </si>
  <si>
    <t>IP67 dust/water resistant (up to 1m for 30 mins)</t>
  </si>
  <si>
    <t>Rated IP68 (maximum depth of 6 metres up to 30 minutes) under IEC standard 60529</t>
  </si>
  <si>
    <t>IP68 water/dust resistance.</t>
  </si>
  <si>
    <t>ip 68</t>
  </si>
  <si>
    <t>IP68 dust/water resistant (up to 2m for 30 mins)</t>
  </si>
  <si>
    <t>IP68 dust tight and water resistant</t>
  </si>
  <si>
    <t>ip68</t>
  </si>
  <si>
    <t>IP68 dust/water resistant (up to 6m for 30 mins)</t>
  </si>
  <si>
    <t>Not available</t>
  </si>
  <si>
    <t>Not required</t>
  </si>
  <si>
    <t xml:space="preserve">not avaialble </t>
  </si>
  <si>
    <t>E71012877 Apple lightening cable</t>
  </si>
  <si>
    <t>Apple Lightning</t>
  </si>
  <si>
    <t>E71010145 Apple 20w USB  fast charge mains plug</t>
  </si>
  <si>
    <t>2.2 Amps</t>
  </si>
  <si>
    <t>E71008408 Gear 4 black &amp; clear</t>
  </si>
  <si>
    <t>Otterbox - Soft Shell</t>
  </si>
  <si>
    <t>Space Collection soft case, Apple iPhone SE 2020</t>
  </si>
  <si>
    <t xml:space="preserve">E71010147 Apple Mag Safe Case </t>
  </si>
  <si>
    <t>Otterbox - Soft shell</t>
  </si>
  <si>
    <t>Space Collection soft case, Apple iPhone 11</t>
  </si>
  <si>
    <t>Space Collection soft case, Apple iPhone 13 pro</t>
  </si>
  <si>
    <t>E01809824 Otterbox black symmetry</t>
  </si>
  <si>
    <t>OTT Sym SE CLR</t>
  </si>
  <si>
    <t>E71009135 OtterBox Symmetry black</t>
  </si>
  <si>
    <t xml:space="preserve">OtterBox Symmetry iPhone 11  Black </t>
  </si>
  <si>
    <t>OtterBox Symmetry Apple iPhone 13 Pro Black</t>
  </si>
  <si>
    <t>E71011136 Anjtek black folio</t>
  </si>
  <si>
    <t>SBS iPhone SE Folio Cover</t>
  </si>
  <si>
    <t>E71009134 Otterbox strada case black</t>
  </si>
  <si>
    <t>OtterBox Strada Via iPhone 11 Black</t>
  </si>
  <si>
    <t>OtterBox Strada Via Apple iPhone 13 pro Black</t>
  </si>
  <si>
    <t>E71003862 Clear guard glass</t>
  </si>
  <si>
    <t>Zagg InvShield Glass Elite Apple iPhoneSE</t>
  </si>
  <si>
    <t xml:space="preserve">E71009000 Clear Guard Tempered Glass </t>
  </si>
  <si>
    <t>Clear Guard Glass Apple iPhone 11Clear</t>
  </si>
  <si>
    <t>SAFE Glass Screen Protector for Apple iPhone 13 PRO</t>
  </si>
  <si>
    <t>E71013391 Apple airpods gen 3 white</t>
  </si>
  <si>
    <t>Apple Airpods 3rd Generation</t>
  </si>
  <si>
    <t>Apple AirPods (3rd generation) White</t>
  </si>
  <si>
    <t>E01809967 Apple wired lightening headset</t>
  </si>
  <si>
    <t xml:space="preserve">APL EarPods w/LGHT connect </t>
  </si>
  <si>
    <t>Yes - BT Speaker</t>
  </si>
  <si>
    <t xml:space="preserve">25W wireless (MagSafe)
</t>
  </si>
  <si>
    <t xml:space="preserve">eSIM </t>
  </si>
  <si>
    <t>Compliant with EN301549</t>
  </si>
  <si>
    <r>
      <t xml:space="preserve">The Tenderer </t>
    </r>
    <r>
      <rPr>
        <b/>
        <u/>
        <sz val="12"/>
        <color theme="0"/>
        <rFont val="Aptos Narrow"/>
        <family val="2"/>
        <scheme val="minor"/>
      </rPr>
      <t xml:space="preserve">MUST </t>
    </r>
    <r>
      <rPr>
        <b/>
        <sz val="12"/>
        <color theme="0"/>
        <rFont val="Aptos Narrow"/>
        <family val="2"/>
        <scheme val="minor"/>
      </rPr>
      <t>familiarise themselves with the content of Appendix 1 of the RFT before completing this specification worksheet</t>
    </r>
  </si>
  <si>
    <t>Tenderers are instructed to read the contents of this worksheet IN THEIR ENTIRETY to ensure that ALL instructions are understood.</t>
  </si>
  <si>
    <t>The workbook contains the following components:</t>
  </si>
  <si>
    <t>1. Completed examples demonstrating how to complete each worksheet type:</t>
  </si>
  <si>
    <t>These examples demonstrate how to respond to "Tariff Packages" and "Android Rugged" Handset specifications. All Handset specifications are similar to And-Rugged and so this example is relevant.</t>
  </si>
  <si>
    <t>2. Individual Specification Worksheets (10 in total)</t>
  </si>
  <si>
    <r>
      <t xml:space="preserve">These worksheets contain the individual tables which Tenderers </t>
    </r>
    <r>
      <rPr>
        <b/>
        <sz val="11"/>
        <color theme="1"/>
        <rFont val="Aptos Narrow"/>
        <family val="2"/>
        <scheme val="minor"/>
      </rPr>
      <t>must</t>
    </r>
    <r>
      <rPr>
        <sz val="11"/>
        <color theme="1"/>
        <rFont val="Aptos Narrow"/>
        <family val="2"/>
        <scheme val="minor"/>
      </rPr>
      <t xml:space="preserve"> complete as part of their tender response and detail the relevant elements of each specific requirement.</t>
    </r>
  </si>
  <si>
    <t>Further instructions on how to complete these tables are provided below.</t>
  </si>
  <si>
    <r>
      <t xml:space="preserve">1. Instructions For completing the </t>
    </r>
    <r>
      <rPr>
        <i/>
        <sz val="14"/>
        <color rgb="FF235D64"/>
        <rFont val="Arial Rounded MT Bold"/>
        <family val="2"/>
      </rPr>
      <t>Tariff Packages</t>
    </r>
    <r>
      <rPr>
        <sz val="14"/>
        <color rgb="FF235D64"/>
        <rFont val="Arial Rounded MT Bold"/>
        <family val="2"/>
      </rPr>
      <t xml:space="preserve"> </t>
    </r>
    <r>
      <rPr>
        <i/>
        <sz val="14"/>
        <color rgb="FF235D64"/>
        <rFont val="Arial Rounded MT Bold"/>
        <family val="2"/>
      </rPr>
      <t>Worksheet</t>
    </r>
  </si>
  <si>
    <t>Purpose:</t>
  </si>
  <si>
    <t>Catalogue:</t>
  </si>
  <si>
    <t>Each Tariff Package has been allocated a "catalogue" name representing the type of Handset or Ancillary Equipment coupled with the data allowance for that Tariff Package.</t>
  </si>
  <si>
    <t>Response:</t>
  </si>
  <si>
    <r>
      <t xml:space="preserve">The Tenderer </t>
    </r>
    <r>
      <rPr>
        <b/>
        <sz val="11"/>
        <color theme="1"/>
        <rFont val="Aptos Narrow"/>
        <family val="2"/>
        <scheme val="minor"/>
      </rPr>
      <t xml:space="preserve">must complete </t>
    </r>
    <r>
      <rPr>
        <b/>
        <u/>
        <sz val="11"/>
        <color theme="1"/>
        <rFont val="Aptos Narrow"/>
        <family val="2"/>
        <scheme val="minor"/>
      </rPr>
      <t>ALL</t>
    </r>
    <r>
      <rPr>
        <b/>
        <sz val="11"/>
        <color theme="1"/>
        <rFont val="Aptos Narrow"/>
        <family val="2"/>
        <scheme val="minor"/>
      </rPr>
      <t xml:space="preserve"> cells that are highlighted in Yellow.</t>
    </r>
  </si>
  <si>
    <t>Using the table provided below, select the "Tariff Packages" Worksheet..</t>
  </si>
  <si>
    <t>A descriptive response is required to each and EVERY Tariff Package, specifying the following:</t>
  </si>
  <si>
    <r>
      <rPr>
        <b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>. Confirmation of the device type (e.g. "</t>
    </r>
    <r>
      <rPr>
        <i/>
        <sz val="11"/>
        <color theme="1"/>
        <rFont val="Aptos Narrow"/>
        <family val="2"/>
        <scheme val="minor"/>
      </rPr>
      <t>And-Low", "iOS-Mid", "Talk &amp; Text"</t>
    </r>
    <r>
      <rPr>
        <sz val="11"/>
        <color theme="1"/>
        <rFont val="Aptos Narrow"/>
        <family val="2"/>
        <scheme val="minor"/>
      </rPr>
      <t xml:space="preserve"> etc.)</t>
    </r>
  </si>
  <si>
    <r>
      <rPr>
        <b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>. A clear and comprehensive description of the talk/text/data provisions</t>
    </r>
  </si>
  <si>
    <r>
      <t xml:space="preserve">An example of how to complete this worksheet is contained in the completed worksheet </t>
    </r>
    <r>
      <rPr>
        <b/>
        <i/>
        <u/>
        <sz val="11"/>
        <color theme="1"/>
        <rFont val="Aptos Narrow"/>
        <family val="2"/>
        <scheme val="minor"/>
      </rPr>
      <t>"Tariff Packages Example</t>
    </r>
    <r>
      <rPr>
        <b/>
        <u/>
        <sz val="11"/>
        <color theme="1"/>
        <rFont val="Aptos Narrow"/>
        <family val="2"/>
        <scheme val="minor"/>
      </rPr>
      <t>"</t>
    </r>
  </si>
  <si>
    <t>Editing:</t>
  </si>
  <si>
    <t xml:space="preserve">Other than the cells highlighted in light yellow, this worksheet sheet is locked and therefore must not be edited by a Tenderer.  </t>
  </si>
  <si>
    <t>Columns:</t>
  </si>
  <si>
    <t>The Column Headings in the workbook "Tariff Packages" are as follows:</t>
  </si>
  <si>
    <r>
      <t xml:space="preserve">Tariff Package Type </t>
    </r>
    <r>
      <rPr>
        <b/>
        <sz val="11"/>
        <color theme="1" tint="0.499984740745262"/>
        <rFont val="Aptos Narrow"/>
        <family val="2"/>
        <scheme val="minor"/>
      </rPr>
      <t>[Column B]</t>
    </r>
  </si>
  <si>
    <r>
      <rPr>
        <u/>
        <sz val="11"/>
        <color theme="1"/>
        <rFont val="Aptos Narrow"/>
        <family val="2"/>
        <scheme val="minor"/>
      </rPr>
      <t>This column describes the Handset or Ancillary Equipment which is included in the Tariff Package as follows: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>Basic Talk &amp; text</t>
    </r>
    <r>
      <rPr>
        <sz val="11"/>
        <color theme="1"/>
        <rFont val="Aptos Narrow"/>
        <family val="2"/>
        <scheme val="minor"/>
      </rPr>
      <t xml:space="preserve"> - Tariff Packages including a "Talk &amp; Text" Handset. No data allowance is required
</t>
    </r>
    <r>
      <rPr>
        <b/>
        <sz val="11"/>
        <color theme="1"/>
        <rFont val="Aptos Narrow"/>
        <family val="2"/>
        <scheme val="minor"/>
      </rPr>
      <t>Ruggedised -</t>
    </r>
    <r>
      <rPr>
        <sz val="11"/>
        <color theme="1"/>
        <rFont val="Aptos Narrow"/>
        <family val="2"/>
        <scheme val="minor"/>
      </rPr>
      <t xml:space="preserve"> Tariff Packages including an "And-Rugged" Handset
</t>
    </r>
    <r>
      <rPr>
        <b/>
        <sz val="11"/>
        <color theme="1"/>
        <rFont val="Aptos Narrow"/>
        <family val="2"/>
        <scheme val="minor"/>
      </rPr>
      <t>Android Low-End</t>
    </r>
    <r>
      <rPr>
        <sz val="11"/>
        <color theme="1"/>
        <rFont val="Aptos Narrow"/>
        <family val="2"/>
        <scheme val="minor"/>
      </rPr>
      <t xml:space="preserve"> - Tariff Packages including an "And-Low" Handset
</t>
    </r>
    <r>
      <rPr>
        <b/>
        <sz val="11"/>
        <color theme="1"/>
        <rFont val="Aptos Narrow"/>
        <family val="2"/>
        <scheme val="minor"/>
      </rPr>
      <t>Android Mid-Range</t>
    </r>
    <r>
      <rPr>
        <sz val="11"/>
        <color theme="1"/>
        <rFont val="Aptos Narrow"/>
        <family val="2"/>
        <scheme val="minor"/>
      </rPr>
      <t xml:space="preserve"> - Tariff Packages including an "And-Mid" Handset
</t>
    </r>
    <r>
      <rPr>
        <b/>
        <sz val="11"/>
        <color theme="1"/>
        <rFont val="Aptos Narrow"/>
        <family val="2"/>
        <scheme val="minor"/>
      </rPr>
      <t xml:space="preserve">Android High-End </t>
    </r>
    <r>
      <rPr>
        <sz val="11"/>
        <color theme="1"/>
        <rFont val="Aptos Narrow"/>
        <family val="2"/>
        <scheme val="minor"/>
      </rPr>
      <t xml:space="preserve">- Tariff Packages including an "And-High" Handset
</t>
    </r>
    <r>
      <rPr>
        <b/>
        <sz val="11"/>
        <color theme="1"/>
        <rFont val="Aptos Narrow"/>
        <family val="2"/>
        <scheme val="minor"/>
      </rPr>
      <t>iOS Low-End</t>
    </r>
    <r>
      <rPr>
        <sz val="11"/>
        <color theme="1"/>
        <rFont val="Aptos Narrow"/>
        <family val="2"/>
        <scheme val="minor"/>
      </rPr>
      <t xml:space="preserve"> - Tariff Packages including an "iOS-Low" Handset
</t>
    </r>
    <r>
      <rPr>
        <b/>
        <sz val="11"/>
        <color theme="1"/>
        <rFont val="Aptos Narrow"/>
        <family val="2"/>
        <scheme val="minor"/>
      </rPr>
      <t>iOS Mid-Rang</t>
    </r>
    <r>
      <rPr>
        <sz val="11"/>
        <color theme="1"/>
        <rFont val="Aptos Narrow"/>
        <family val="2"/>
        <scheme val="minor"/>
      </rPr>
      <t xml:space="preserve">e - Tariff Packages including an "iOS-Mid" Handset
</t>
    </r>
    <r>
      <rPr>
        <b/>
        <sz val="11"/>
        <color theme="1"/>
        <rFont val="Aptos Narrow"/>
        <family val="2"/>
        <scheme val="minor"/>
      </rPr>
      <t>iOS High-End</t>
    </r>
    <r>
      <rPr>
        <sz val="11"/>
        <color theme="1"/>
        <rFont val="Aptos Narrow"/>
        <family val="2"/>
        <scheme val="minor"/>
      </rPr>
      <t xml:space="preserve"> - Tariff Packages including an "iOS-High" Handset
</t>
    </r>
    <r>
      <rPr>
        <b/>
        <sz val="11"/>
        <color theme="1"/>
        <rFont val="Aptos Narrow"/>
        <family val="2"/>
        <scheme val="minor"/>
      </rPr>
      <t>Subscriber SIM only -</t>
    </r>
    <r>
      <rPr>
        <sz val="11"/>
        <color theme="1"/>
        <rFont val="Aptos Narrow"/>
        <family val="2"/>
        <scheme val="minor"/>
      </rPr>
      <t xml:space="preserve"> Tariff Packages WITHOUT Handset 
</t>
    </r>
    <r>
      <rPr>
        <b/>
        <sz val="11"/>
        <color theme="1"/>
        <rFont val="Aptos Narrow"/>
        <family val="2"/>
        <scheme val="minor"/>
      </rPr>
      <t xml:space="preserve">Subscriber SIM Only with Handset Subsidy </t>
    </r>
    <r>
      <rPr>
        <sz val="11"/>
        <color theme="1"/>
        <rFont val="Aptos Narrow"/>
        <family val="2"/>
        <scheme val="minor"/>
      </rPr>
      <t xml:space="preserve">- Tariff Packages WITHOUT Handset but INCLUDING a subsidy payment for a Handset
</t>
    </r>
    <r>
      <rPr>
        <b/>
        <sz val="11"/>
        <color theme="1"/>
        <rFont val="Aptos Narrow"/>
        <family val="2"/>
        <scheme val="minor"/>
      </rPr>
      <t xml:space="preserve">USB Modem </t>
    </r>
    <r>
      <rPr>
        <sz val="11"/>
        <color theme="1"/>
        <rFont val="Aptos Narrow"/>
        <family val="2"/>
        <scheme val="minor"/>
      </rPr>
      <t xml:space="preserve">- Tariff Packages including Ancillary Equipment "USB Modem"
</t>
    </r>
    <r>
      <rPr>
        <b/>
        <sz val="11"/>
        <color theme="1"/>
        <rFont val="Aptos Narrow"/>
        <family val="2"/>
        <scheme val="minor"/>
      </rPr>
      <t xml:space="preserve">WiFi Router </t>
    </r>
    <r>
      <rPr>
        <sz val="11"/>
        <color theme="1"/>
        <rFont val="Aptos Narrow"/>
        <family val="2"/>
        <scheme val="minor"/>
      </rPr>
      <t xml:space="preserve">- Tariff Packages including Ancillary Equipment "WiFi Router"
</t>
    </r>
    <r>
      <rPr>
        <b/>
        <sz val="11"/>
        <color theme="1"/>
        <rFont val="Aptos Narrow"/>
        <family val="2"/>
        <scheme val="minor"/>
      </rPr>
      <t xml:space="preserve">Mini WiFi Router </t>
    </r>
    <r>
      <rPr>
        <sz val="11"/>
        <color theme="1"/>
        <rFont val="Aptos Narrow"/>
        <family val="2"/>
        <scheme val="minor"/>
      </rPr>
      <t xml:space="preserve">- Tariff Packages including Ancillary Equipment "Mini Wifi Router"
</t>
    </r>
    <r>
      <rPr>
        <b/>
        <sz val="11"/>
        <color theme="1"/>
        <rFont val="Aptos Narrow"/>
        <family val="2"/>
        <scheme val="minor"/>
      </rPr>
      <t xml:space="preserve">Data SIM only </t>
    </r>
    <r>
      <rPr>
        <sz val="11"/>
        <color theme="1"/>
        <rFont val="Aptos Narrow"/>
        <family val="2"/>
        <scheme val="minor"/>
      </rPr>
      <t xml:space="preserve">- Tariff Packages for use with Client equipment such as Notebook Computers and Tablets
</t>
    </r>
    <r>
      <rPr>
        <b/>
        <sz val="11"/>
        <color theme="1"/>
        <rFont val="Aptos Narrow"/>
        <family val="2"/>
        <scheme val="minor"/>
      </rPr>
      <t xml:space="preserve">IoT SIM only </t>
    </r>
    <r>
      <rPr>
        <sz val="11"/>
        <color theme="1"/>
        <rFont val="Aptos Narrow"/>
        <family val="2"/>
        <scheme val="minor"/>
      </rPr>
      <t xml:space="preserve">- Tariff Packages for use with Client IoT or Telemetry equipment
</t>
    </r>
  </si>
  <si>
    <t>Information</t>
  </si>
  <si>
    <r>
      <t xml:space="preserve">SIM Free (Equipment Only) </t>
    </r>
    <r>
      <rPr>
        <b/>
        <sz val="11"/>
        <color theme="1" tint="0.499984740745262"/>
        <rFont val="Aptos Narrow"/>
        <family val="2"/>
        <scheme val="minor"/>
      </rPr>
      <t>[Column C]</t>
    </r>
  </si>
  <si>
    <t>This column contains the catalogue name of the Handset or Ancillary Equipment type when purchased "SIM Free" outside of a Tariff Package</t>
  </si>
  <si>
    <r>
      <t xml:space="preserve">Standard equipment required for  Tariff Package Options </t>
    </r>
    <r>
      <rPr>
        <b/>
        <sz val="11"/>
        <color theme="1" tint="0.499984740745262"/>
        <rFont val="Aptos Narrow"/>
        <family val="2"/>
        <scheme val="minor"/>
      </rPr>
      <t>[Column D]</t>
    </r>
  </si>
  <si>
    <t>This column specifies the workbook containing the specification of the Handset or Ancillary Equipment Type included in the Tariff Package</t>
  </si>
  <si>
    <r>
      <t xml:space="preserve">Talk &amp; Text Only </t>
    </r>
    <r>
      <rPr>
        <b/>
        <sz val="11"/>
        <color theme="1" tint="0.499984740745262"/>
        <rFont val="Aptos Narrow"/>
        <family val="2"/>
        <scheme val="minor"/>
      </rPr>
      <t>[Column E]</t>
    </r>
  </si>
  <si>
    <t>This column contains the catalogue name of the 'Talk &amp; Text Only' Tariff Packages</t>
  </si>
  <si>
    <r>
      <t xml:space="preserve">Tenderer Response to Talk &amp; Text Only </t>
    </r>
    <r>
      <rPr>
        <b/>
        <sz val="11"/>
        <color theme="1" tint="0.499984740745262"/>
        <rFont val="Aptos Narrow"/>
        <family val="2"/>
        <scheme val="minor"/>
      </rPr>
      <t>[Column F]</t>
    </r>
  </si>
  <si>
    <t>This Column requires the Tenderer's responses to 'Talk &amp; Text Only' Tariff Packages</t>
  </si>
  <si>
    <t>Response Required</t>
  </si>
  <si>
    <r>
      <t xml:space="preserve">Zero GB Data </t>
    </r>
    <r>
      <rPr>
        <b/>
        <sz val="11"/>
        <color theme="1" tint="0.499984740745262"/>
        <rFont val="Aptos Narrow"/>
        <family val="2"/>
        <scheme val="minor"/>
      </rPr>
      <t>[Column G]</t>
    </r>
  </si>
  <si>
    <t>This column contains the catalogue name of the 'Zero GB Data' Tariff Packages</t>
  </si>
  <si>
    <r>
      <t xml:space="preserve">Tenderer Response to Zero GB Data </t>
    </r>
    <r>
      <rPr>
        <b/>
        <sz val="11"/>
        <color theme="1" tint="0.499984740745262"/>
        <rFont val="Aptos Narrow"/>
        <family val="2"/>
        <scheme val="minor"/>
      </rPr>
      <t>[Column H]</t>
    </r>
  </si>
  <si>
    <t>This Column requires the Tenderer's responses to 'Zero GB Data' Tariff Packages</t>
  </si>
  <si>
    <r>
      <t xml:space="preserve">5GB Data </t>
    </r>
    <r>
      <rPr>
        <b/>
        <sz val="11"/>
        <color theme="1" tint="0.499984740745262"/>
        <rFont val="Aptos Narrow"/>
        <family val="2"/>
        <scheme val="minor"/>
      </rPr>
      <t>[Column I]</t>
    </r>
  </si>
  <si>
    <t>This column contains the catalogue name of the '5GB Data' Tariff Packages</t>
  </si>
  <si>
    <r>
      <t xml:space="preserve">Tenderer Response to 5GB Data </t>
    </r>
    <r>
      <rPr>
        <b/>
        <sz val="11"/>
        <color theme="1" tint="0.499984740745262"/>
        <rFont val="Aptos Narrow"/>
        <family val="2"/>
        <scheme val="minor"/>
      </rPr>
      <t>[Column J]</t>
    </r>
  </si>
  <si>
    <t>This Column requires the Tenderer's responses to '5GB Data' Tariff Packages</t>
  </si>
  <si>
    <r>
      <t xml:space="preserve">10GB Data </t>
    </r>
    <r>
      <rPr>
        <b/>
        <sz val="11"/>
        <color theme="1" tint="0.499984740745262"/>
        <rFont val="Aptos Narrow"/>
        <family val="2"/>
        <scheme val="minor"/>
      </rPr>
      <t>[Column K]</t>
    </r>
  </si>
  <si>
    <t>This column contains the catalogue name of the '10GB Data' Tariff Packages</t>
  </si>
  <si>
    <r>
      <t xml:space="preserve">Tenderer Response to 10GB Data </t>
    </r>
    <r>
      <rPr>
        <b/>
        <sz val="11"/>
        <color theme="1" tint="0.499984740745262"/>
        <rFont val="Aptos Narrow"/>
        <family val="2"/>
        <scheme val="minor"/>
      </rPr>
      <t>[Column L]</t>
    </r>
  </si>
  <si>
    <t>This Column requires the Tenderer's responses to '10GB Data' Tariff Packages</t>
  </si>
  <si>
    <r>
      <t xml:space="preserve">15GB Data </t>
    </r>
    <r>
      <rPr>
        <b/>
        <sz val="11"/>
        <color theme="1" tint="0.499984740745262"/>
        <rFont val="Aptos Narrow"/>
        <family val="2"/>
        <scheme val="minor"/>
      </rPr>
      <t>[Column M]</t>
    </r>
  </si>
  <si>
    <t>This column contains the catalogue name of the '15GB Data' Tariff Packages</t>
  </si>
  <si>
    <r>
      <t xml:space="preserve">Tenderer Response to 15GB Data </t>
    </r>
    <r>
      <rPr>
        <b/>
        <sz val="11"/>
        <color theme="1" tint="0.499984740745262"/>
        <rFont val="Aptos Narrow"/>
        <family val="2"/>
        <scheme val="minor"/>
      </rPr>
      <t>[Column N]</t>
    </r>
  </si>
  <si>
    <t>This Column requires the Tenderer's responses to '15GB Data' Tariff Packages</t>
  </si>
  <si>
    <r>
      <t xml:space="preserve">20GB Data </t>
    </r>
    <r>
      <rPr>
        <b/>
        <sz val="11"/>
        <color theme="1" tint="0.499984740745262"/>
        <rFont val="Aptos Narrow"/>
        <family val="2"/>
        <scheme val="minor"/>
      </rPr>
      <t>[Column O]</t>
    </r>
  </si>
  <si>
    <t>This column contains the catalogue name of the '20GB Data' Tariff Packages</t>
  </si>
  <si>
    <r>
      <t xml:space="preserve">Tenderer Response to 20GB Data </t>
    </r>
    <r>
      <rPr>
        <b/>
        <sz val="11"/>
        <color theme="1" tint="0.499984740745262"/>
        <rFont val="Aptos Narrow"/>
        <family val="2"/>
        <scheme val="minor"/>
      </rPr>
      <t>[Column P]</t>
    </r>
  </si>
  <si>
    <t>This Column requires the Tenderer's responses to '20GB Data' Tariff Packages</t>
  </si>
  <si>
    <r>
      <t xml:space="preserve">25GB Data </t>
    </r>
    <r>
      <rPr>
        <b/>
        <sz val="11"/>
        <color theme="1" tint="0.499984740745262"/>
        <rFont val="Aptos Narrow"/>
        <family val="2"/>
        <scheme val="minor"/>
      </rPr>
      <t>[Column Q]</t>
    </r>
  </si>
  <si>
    <t>This column contains the catalogue name of the '25GB Data' Tariff Packages</t>
  </si>
  <si>
    <r>
      <t xml:space="preserve">Tenderer Response to 25GB Data </t>
    </r>
    <r>
      <rPr>
        <b/>
        <sz val="11"/>
        <color theme="1" tint="0.499984740745262"/>
        <rFont val="Aptos Narrow"/>
        <family val="2"/>
        <scheme val="minor"/>
      </rPr>
      <t>[Column R]</t>
    </r>
  </si>
  <si>
    <t>This Column requires the Tenderer's responses to '25GB Data' Tariff Packages</t>
  </si>
  <si>
    <r>
      <t>50GB Data</t>
    </r>
    <r>
      <rPr>
        <b/>
        <sz val="11"/>
        <color theme="1" tint="0.499984740745262"/>
        <rFont val="Aptos Narrow"/>
        <family val="2"/>
        <scheme val="minor"/>
      </rPr>
      <t xml:space="preserve"> [Column S]</t>
    </r>
  </si>
  <si>
    <t>This column contains the catalogue name of the '50GB Data' Tariff Packages</t>
  </si>
  <si>
    <r>
      <t xml:space="preserve">Tenderer Response to 50GB Data </t>
    </r>
    <r>
      <rPr>
        <b/>
        <sz val="11"/>
        <color theme="1" tint="0.499984740745262"/>
        <rFont val="Aptos Narrow"/>
        <family val="2"/>
        <scheme val="minor"/>
      </rPr>
      <t>[Column T]</t>
    </r>
  </si>
  <si>
    <t>This Column requires the Tenderer's responses to '50GB Data' Tariff Packages</t>
  </si>
  <si>
    <r>
      <t xml:space="preserve">2. Instructions For Completing the </t>
    </r>
    <r>
      <rPr>
        <i/>
        <sz val="14"/>
        <color rgb="FF235D64"/>
        <rFont val="Arial Rounded MT Bold"/>
        <family val="2"/>
      </rPr>
      <t xml:space="preserve">Handset Worksheets </t>
    </r>
    <r>
      <rPr>
        <sz val="14"/>
        <color rgb="FF235D64"/>
        <rFont val="Arial Rounded MT Bold"/>
        <family val="2"/>
      </rPr>
      <t>(8 in total)</t>
    </r>
  </si>
  <si>
    <t>Note:</t>
  </si>
  <si>
    <t>All specifications are minimum specifications and may be met or exceeded by the Tenderer in its response.</t>
  </si>
  <si>
    <t>Step 1.</t>
  </si>
  <si>
    <t>Using the table provided below, select a Worksheet Name to open the worksheet specific to the Handset to which a response is being prepared.</t>
  </si>
  <si>
    <t>Step 2.</t>
  </si>
  <si>
    <t>Step 3.</t>
  </si>
  <si>
    <t>Cells not highlighted in Yellow must not be edited by the Tenderer.</t>
  </si>
  <si>
    <t>Step 4.</t>
  </si>
  <si>
    <t>Step 5.</t>
  </si>
  <si>
    <t>The above steps must be repeated and completed for each of Handset worksheets listed below.</t>
  </si>
  <si>
    <t>NOTE: By way of a checklist,  column F on the below table will indicate any Worksheet which is "yet to be completed".</t>
  </si>
  <si>
    <r>
      <t xml:space="preserve">3. Instructions For Completing the </t>
    </r>
    <r>
      <rPr>
        <i/>
        <sz val="14"/>
        <color rgb="FF235D64"/>
        <rFont val="Arial Rounded MT Bold"/>
        <family val="2"/>
      </rPr>
      <t>Ancillary Equipment Worksheet</t>
    </r>
  </si>
  <si>
    <t>Using the table provided below, select the "Ancillary Equipment" Worksheet..</t>
  </si>
  <si>
    <t xml:space="preserve">A Descriptive response must be provided containing details of the Tenderer's proposed item of Ancillary Equipment. </t>
  </si>
  <si>
    <t>CHECKLIST</t>
  </si>
  <si>
    <r>
      <t xml:space="preserve">The table below is provided for convenience only. </t>
    </r>
    <r>
      <rPr>
        <b/>
        <sz val="11"/>
        <rFont val="Aptos Narrow"/>
        <family val="2"/>
        <scheme val="minor"/>
      </rPr>
      <t>The Tenderer must satisfy themselves that ALL Specification elements have been provided</t>
    </r>
    <r>
      <rPr>
        <sz val="11"/>
        <rFont val="Aptos Narrow"/>
        <family val="2"/>
        <scheme val="minor"/>
      </rPr>
      <t xml:space="preserve"> and may not rely on the accuracy of this table</t>
    </r>
    <r>
      <rPr>
        <b/>
        <sz val="11"/>
        <rFont val="Aptos Narrow"/>
        <family val="2"/>
        <scheme val="minor"/>
      </rPr>
      <t>.</t>
    </r>
  </si>
  <si>
    <t>Worksheet Name</t>
  </si>
  <si>
    <r>
      <t xml:space="preserve">Comment </t>
    </r>
    <r>
      <rPr>
        <sz val="11"/>
        <color theme="0" tint="-0.14999847407452621"/>
        <rFont val="Aptos Narrow"/>
        <family val="2"/>
        <scheme val="minor"/>
      </rPr>
      <t>(if required)</t>
    </r>
  </si>
  <si>
    <t>Tarriff Packages</t>
  </si>
  <si>
    <t>Handsets</t>
  </si>
  <si>
    <t>Talk &amp; Text</t>
  </si>
  <si>
    <t>And-Rugged</t>
  </si>
  <si>
    <t>And-Low</t>
  </si>
  <si>
    <t>And-Mid</t>
  </si>
  <si>
    <t>And-High</t>
  </si>
  <si>
    <t>iOS-Low</t>
  </si>
  <si>
    <t>iOS-Mid</t>
  </si>
  <si>
    <t>iOS-High</t>
  </si>
  <si>
    <t>Ancillary Equipment</t>
  </si>
  <si>
    <t xml:space="preserve">  </t>
  </si>
  <si>
    <t>Unlimited Domestic, UK &amp; EEA calls &amp; texts and Monthly Data Allowance (Quantity of Data Allowance in EEA/UK to be specified)</t>
  </si>
  <si>
    <t>Tariff Package Type</t>
  </si>
  <si>
    <t>SIM Free (Equipment Only)</t>
  </si>
  <si>
    <t>Standard equipment required for all Tariff Package Options</t>
  </si>
  <si>
    <t>Talk &amp; Text Only</t>
  </si>
  <si>
    <t>Tenderer Response to Talk &amp; Text Only</t>
  </si>
  <si>
    <t>Zero GB Data</t>
  </si>
  <si>
    <t>Tenderer Response to Zero GB Data</t>
  </si>
  <si>
    <t>5GB Data</t>
  </si>
  <si>
    <t>Tenderer Response to 5GB Data</t>
  </si>
  <si>
    <t>10GB Data</t>
  </si>
  <si>
    <t>Tenderer Response to 10GB Data</t>
  </si>
  <si>
    <t>15GB Data</t>
  </si>
  <si>
    <t>Tenderer Response to 15GB Data</t>
  </si>
  <si>
    <t>20GB Data</t>
  </si>
  <si>
    <t>Tenderer Response to 20GB Data</t>
  </si>
  <si>
    <t>25GB Data</t>
  </si>
  <si>
    <t>Tenderer Response to 25GB Data</t>
  </si>
  <si>
    <t>50GB Data</t>
  </si>
  <si>
    <t>Tenderer Response to 50GB Data</t>
  </si>
  <si>
    <t>Equipment Type</t>
  </si>
  <si>
    <t>Basic Talk &amp; text</t>
  </si>
  <si>
    <t>Basic Free</t>
  </si>
  <si>
    <t>As Specified in "Talk &amp; Text"</t>
  </si>
  <si>
    <t>Basic T&amp;T</t>
  </si>
  <si>
    <t>Ruggedised</t>
  </si>
  <si>
    <t>Rugged Free</t>
  </si>
  <si>
    <t>As Specified in "And-Rugged"</t>
  </si>
  <si>
    <t>Rugged 0GB</t>
  </si>
  <si>
    <t>Rugged 5GB</t>
  </si>
  <si>
    <t>Rugged 10GB</t>
  </si>
  <si>
    <t>Rugged 15GB</t>
  </si>
  <si>
    <t>Rugged 20GB</t>
  </si>
  <si>
    <t>Rugged 25GB</t>
  </si>
  <si>
    <t>Rugged 50GB</t>
  </si>
  <si>
    <t>Android Low-End</t>
  </si>
  <si>
    <t>And-Low Free</t>
  </si>
  <si>
    <t>As Specified in "And-Low"</t>
  </si>
  <si>
    <t>And-Low 0GB</t>
  </si>
  <si>
    <t>And-Low 5GB</t>
  </si>
  <si>
    <t>And-Low 10GB</t>
  </si>
  <si>
    <t>And-Low 15GB</t>
  </si>
  <si>
    <t>And-Low 20GB</t>
  </si>
  <si>
    <t>And-Low 25GB</t>
  </si>
  <si>
    <t>And-Low 50GB</t>
  </si>
  <si>
    <r>
      <t xml:space="preserve">Minimum Specifications : Low-End Smartphone </t>
    </r>
    <r>
      <rPr>
        <b/>
        <sz val="16"/>
        <color theme="7" tint="0.79998168889431442"/>
        <rFont val="Aptos Narrow"/>
        <family val="2"/>
        <scheme val="minor"/>
      </rPr>
      <t>(iOS)</t>
    </r>
  </si>
  <si>
    <t>Type 1 Eco Label</t>
  </si>
  <si>
    <t xml:space="preserve"> EPEAT 1.0 Gold tier / EPEAT 2.0 Bronze tier
OR
 Equivalent</t>
  </si>
  <si>
    <t>Minimum Specifications : Ruggedised Smartphone (Android)</t>
  </si>
  <si>
    <t>Manufacturer &amp; Model</t>
  </si>
  <si>
    <t>USB to USB Type-C cable</t>
  </si>
  <si>
    <t>2amp output</t>
  </si>
  <si>
    <r>
      <t>Tempered Glass Screen Protector (</t>
    </r>
    <r>
      <rPr>
        <sz val="11"/>
        <color rgb="FFFF0000"/>
        <rFont val="Aptos Narrow"/>
        <family val="2"/>
        <scheme val="minor"/>
      </rPr>
      <t>State Brand</t>
    </r>
    <r>
      <rPr>
        <sz val="11"/>
        <color theme="1"/>
        <rFont val="Aptos Narrow"/>
        <family val="2"/>
        <scheme val="minor"/>
      </rPr>
      <t>)</t>
    </r>
  </si>
  <si>
    <t>ela 8,000 mAh 5W Wireless Powerbank</t>
  </si>
  <si>
    <t>Samsung BT EO-MG920 Headset</t>
  </si>
  <si>
    <t>Jabra Talk 5 Wireless Mono Headset</t>
  </si>
  <si>
    <t>Motorola DP1400 2-Wire Earbud</t>
  </si>
  <si>
    <t>NETVIP Bluetooth Car Speakerphone</t>
  </si>
  <si>
    <t>LIFEACTÍV SUCTION MOUNT WITH QUICKMOUNT</t>
  </si>
  <si>
    <t>OtterBox Wireless Charging Pad</t>
  </si>
  <si>
    <t>Device make and model (e.g. Samsung Galaxy Xcover 7)</t>
  </si>
  <si>
    <t>Row Complete</t>
  </si>
  <si>
    <t>Standard equipment required for  Tariff Package Options</t>
  </si>
  <si>
    <r>
      <t xml:space="preserve">Tenderer Response to </t>
    </r>
    <r>
      <rPr>
        <b/>
        <sz val="11"/>
        <color theme="1"/>
        <rFont val="Aptos Narrow"/>
        <family val="2"/>
        <scheme val="minor"/>
      </rPr>
      <t>Zero GB</t>
    </r>
    <r>
      <rPr>
        <sz val="11"/>
        <color theme="1"/>
        <rFont val="Aptos Narrow"/>
        <family val="2"/>
        <scheme val="minor"/>
      </rPr>
      <t xml:space="preserve"> Data</t>
    </r>
  </si>
  <si>
    <r>
      <t xml:space="preserve">Tenderer Response to </t>
    </r>
    <r>
      <rPr>
        <b/>
        <sz val="11"/>
        <color theme="1"/>
        <rFont val="Aptos Narrow"/>
        <family val="2"/>
        <scheme val="minor"/>
      </rPr>
      <t>5GB</t>
    </r>
    <r>
      <rPr>
        <sz val="11"/>
        <color theme="1"/>
        <rFont val="Aptos Narrow"/>
        <family val="2"/>
        <scheme val="minor"/>
      </rPr>
      <t xml:space="preserve"> Data</t>
    </r>
  </si>
  <si>
    <r>
      <t xml:space="preserve">Tenderer Response to </t>
    </r>
    <r>
      <rPr>
        <b/>
        <sz val="11"/>
        <color theme="1"/>
        <rFont val="Aptos Narrow"/>
        <family val="2"/>
        <scheme val="minor"/>
      </rPr>
      <t>10GB</t>
    </r>
    <r>
      <rPr>
        <sz val="11"/>
        <color theme="1"/>
        <rFont val="Aptos Narrow"/>
        <family val="2"/>
        <scheme val="minor"/>
      </rPr>
      <t xml:space="preserve"> Data</t>
    </r>
  </si>
  <si>
    <r>
      <t xml:space="preserve">Tenderer Response to </t>
    </r>
    <r>
      <rPr>
        <b/>
        <sz val="11"/>
        <color theme="1"/>
        <rFont val="Aptos Narrow"/>
        <family val="2"/>
        <scheme val="minor"/>
      </rPr>
      <t>15GB</t>
    </r>
    <r>
      <rPr>
        <sz val="11"/>
        <color theme="1"/>
        <rFont val="Aptos Narrow"/>
        <family val="2"/>
        <scheme val="minor"/>
      </rPr>
      <t xml:space="preserve"> Data</t>
    </r>
  </si>
  <si>
    <r>
      <t xml:space="preserve">Tenderer Response to </t>
    </r>
    <r>
      <rPr>
        <b/>
        <sz val="11"/>
        <color theme="1"/>
        <rFont val="Aptos Narrow"/>
        <family val="2"/>
        <scheme val="minor"/>
      </rPr>
      <t>20GB</t>
    </r>
    <r>
      <rPr>
        <sz val="11"/>
        <color theme="1"/>
        <rFont val="Aptos Narrow"/>
        <family val="2"/>
        <scheme val="minor"/>
      </rPr>
      <t xml:space="preserve"> Data</t>
    </r>
  </si>
  <si>
    <r>
      <t xml:space="preserve">Tenderer Response to </t>
    </r>
    <r>
      <rPr>
        <b/>
        <sz val="11"/>
        <color theme="1"/>
        <rFont val="Aptos Narrow"/>
        <family val="2"/>
        <scheme val="minor"/>
      </rPr>
      <t>25GB</t>
    </r>
    <r>
      <rPr>
        <sz val="11"/>
        <color theme="1"/>
        <rFont val="Aptos Narrow"/>
        <family val="2"/>
        <scheme val="minor"/>
      </rPr>
      <t xml:space="preserve"> Data</t>
    </r>
  </si>
  <si>
    <r>
      <t xml:space="preserve">Tenderer Response to </t>
    </r>
    <r>
      <rPr>
        <b/>
        <sz val="11"/>
        <color theme="1"/>
        <rFont val="Aptos Narrow"/>
        <family val="2"/>
        <scheme val="minor"/>
      </rPr>
      <t>50GB</t>
    </r>
    <r>
      <rPr>
        <sz val="11"/>
        <color theme="1"/>
        <rFont val="Aptos Narrow"/>
        <family val="2"/>
        <scheme val="minor"/>
      </rPr>
      <t xml:space="preserve"> Data</t>
    </r>
  </si>
  <si>
    <t>Android Mid-Range</t>
  </si>
  <si>
    <t>And-Mid Free</t>
  </si>
  <si>
    <t>As Specified in "And-Mid"</t>
  </si>
  <si>
    <t>And-Mid 0GB</t>
  </si>
  <si>
    <t>And-Mid 5GB</t>
  </si>
  <si>
    <t>And-Mid 10GB</t>
  </si>
  <si>
    <t>And-Mid 15GB</t>
  </si>
  <si>
    <t>And-Mid 20GB</t>
  </si>
  <si>
    <t>And-Mid 25GB</t>
  </si>
  <si>
    <t>And-Mid 50GB</t>
  </si>
  <si>
    <t>Android High-End</t>
  </si>
  <si>
    <t>And-High Free</t>
  </si>
  <si>
    <t>As Specified in "And-High"</t>
  </si>
  <si>
    <t>And-High 0GB</t>
  </si>
  <si>
    <t>And-High 5GB</t>
  </si>
  <si>
    <t>And-High 10GB</t>
  </si>
  <si>
    <t>And-High 15GB</t>
  </si>
  <si>
    <t>And-High 20GB</t>
  </si>
  <si>
    <t>And-High 25GB</t>
  </si>
  <si>
    <t>And-High 50GB</t>
  </si>
  <si>
    <t>iOS Low-End</t>
  </si>
  <si>
    <t>iOS-Low Free</t>
  </si>
  <si>
    <t>As Specified in "iOS-Low"</t>
  </si>
  <si>
    <t>iOS-Low 0GB</t>
  </si>
  <si>
    <t>iOS-Low 5GB</t>
  </si>
  <si>
    <t>iOS-Low 10GB</t>
  </si>
  <si>
    <t>iOS-Low 15GB</t>
  </si>
  <si>
    <t>iOS-Low 20GB</t>
  </si>
  <si>
    <t>iOS-Low 25GB</t>
  </si>
  <si>
    <t>iOS-Low 50GB</t>
  </si>
  <si>
    <t>iOS Mid-Range</t>
  </si>
  <si>
    <t>iOS-Mid Free</t>
  </si>
  <si>
    <t>As Specified in "iOS-Mid"</t>
  </si>
  <si>
    <t>iOS-Mid 0GB</t>
  </si>
  <si>
    <t>iOS-Mid 5GB</t>
  </si>
  <si>
    <t>iOS-Mid 10GB</t>
  </si>
  <si>
    <t>iOS-Mid 15GB</t>
  </si>
  <si>
    <t>iOS-Mid 20GB</t>
  </si>
  <si>
    <t>iOS-Mid 25GB</t>
  </si>
  <si>
    <t>iOS-Mid 50GB</t>
  </si>
  <si>
    <t>iOS High-End</t>
  </si>
  <si>
    <t>iOS-High Free</t>
  </si>
  <si>
    <t>As Specified in "iOS-High"</t>
  </si>
  <si>
    <t>iOS-High 0GB</t>
  </si>
  <si>
    <t>iOS-High 5GB</t>
  </si>
  <si>
    <t>iOS-High 10GB</t>
  </si>
  <si>
    <t>iOS-High 15GB</t>
  </si>
  <si>
    <t>iOS-High 20GB</t>
  </si>
  <si>
    <t>iOS-High 25GB</t>
  </si>
  <si>
    <t>iOS-High 50GB</t>
  </si>
  <si>
    <t>Subscriber SIM only</t>
  </si>
  <si>
    <t>Sub-SIM T&amp;T</t>
  </si>
  <si>
    <t>Sub-SIM 0GB</t>
  </si>
  <si>
    <t>Sub-SIM 5GB</t>
  </si>
  <si>
    <t>Sub-SIM 10GB</t>
  </si>
  <si>
    <t>Sub-SIM 15GB</t>
  </si>
  <si>
    <t>Sub-SIM 20GB</t>
  </si>
  <si>
    <t>Sub-SIM 25GB</t>
  </si>
  <si>
    <t>Sub-SIM 50GB</t>
  </si>
  <si>
    <t>Subscriber SIM Only with Handset Subsidy</t>
  </si>
  <si>
    <t>Subsidy 0GB</t>
  </si>
  <si>
    <t>Subsidy 5GB</t>
  </si>
  <si>
    <t>Subsidy 10GB</t>
  </si>
  <si>
    <t>Subsidy 15GB</t>
  </si>
  <si>
    <t>Subsidy 20GB</t>
  </si>
  <si>
    <t>Subsidy 25GB</t>
  </si>
  <si>
    <t>Subsidy 50GB</t>
  </si>
  <si>
    <t>USB-Mod Free</t>
  </si>
  <si>
    <t>As Specified in "Ancillary Equipment"</t>
  </si>
  <si>
    <t>USB-Mod 0GB</t>
  </si>
  <si>
    <t>USB-Mod 5GB</t>
  </si>
  <si>
    <t>USB-Mod 10GB</t>
  </si>
  <si>
    <t>USB-Mod 15GB</t>
  </si>
  <si>
    <t>USB-Mod 20GB</t>
  </si>
  <si>
    <t>USB-Mod 25GB</t>
  </si>
  <si>
    <t>USB-Mod 50GB</t>
  </si>
  <si>
    <t>WiFi Router</t>
  </si>
  <si>
    <t>Router Free</t>
  </si>
  <si>
    <t>Router 0GB</t>
  </si>
  <si>
    <t>Router 5GB</t>
  </si>
  <si>
    <t>Router 10GB</t>
  </si>
  <si>
    <t>Router 15GB</t>
  </si>
  <si>
    <t>Router 20GB</t>
  </si>
  <si>
    <t>Router 25GB</t>
  </si>
  <si>
    <t>Router 50GB</t>
  </si>
  <si>
    <t>Mini WiFi Router</t>
  </si>
  <si>
    <t>Mini-router Free</t>
  </si>
  <si>
    <t>Mini-Router 0GB</t>
  </si>
  <si>
    <t>Mini-Router 5GB</t>
  </si>
  <si>
    <t>Mini-Router 10GB</t>
  </si>
  <si>
    <t>Mini-Router 15GB</t>
  </si>
  <si>
    <t>Mini-Router 20GB</t>
  </si>
  <si>
    <t>Mini-Router 25GB</t>
  </si>
  <si>
    <t>Mini-Router 50GB</t>
  </si>
  <si>
    <t>Data SIM only</t>
  </si>
  <si>
    <t>Data-SIM 0GB</t>
  </si>
  <si>
    <t>Data-SIM 5GB</t>
  </si>
  <si>
    <t>Data-SIM 10GB</t>
  </si>
  <si>
    <t>Data-SIM 15GB</t>
  </si>
  <si>
    <t>Data-SIM 20GB</t>
  </si>
  <si>
    <t>Data-SIM 25GB</t>
  </si>
  <si>
    <t>Data-SIM 50GB</t>
  </si>
  <si>
    <t>IoT SIM only</t>
  </si>
  <si>
    <t>IoT-SIM 0GB</t>
  </si>
  <si>
    <t>IoT-SIM 5GB</t>
  </si>
  <si>
    <t>IoT-SIM 10GB</t>
  </si>
  <si>
    <t>IoT-SIM 15GB</t>
  </si>
  <si>
    <t>IoT-SIM 20GB</t>
  </si>
  <si>
    <t>IoT-SIM 25GB</t>
  </si>
  <si>
    <t>IoT-SIM 50GB</t>
  </si>
  <si>
    <t xml:space="preserve">eSIM Compatible </t>
  </si>
  <si>
    <t xml:space="preserve">Accessibility Requirements for ICT Products </t>
  </si>
  <si>
    <t>eSIM Compatible</t>
  </si>
  <si>
    <t>Accessibility Requirements for ICT Products</t>
  </si>
  <si>
    <t xml:space="preserve">iOS "n" or "n-1" where "n" is the most recent supported generation of iOS </t>
  </si>
  <si>
    <t>3500 mAh</t>
  </si>
  <si>
    <t>Windows 11 and Above</t>
  </si>
  <si>
    <t>Antenna Ports</t>
  </si>
  <si>
    <t>MIL-STD810H compliant (Documentation to be provided)</t>
  </si>
  <si>
    <t>128 GB 6GB RAM</t>
  </si>
  <si>
    <t>Handset must receive security updates for Android OS security issues identified and patched by Google along with any manufacturer specific security updates for a minimum of five years from the date the Handset is made available for sale.</t>
  </si>
  <si>
    <t>IP68 (Certification to be provided)</t>
  </si>
  <si>
    <t>2532 x 1170 pixels</t>
  </si>
  <si>
    <t>2556 x 1179 pixels</t>
  </si>
  <si>
    <t>IP68  (Certification to be provided)</t>
  </si>
  <si>
    <t>Memory</t>
  </si>
  <si>
    <t>Bluetooth headset with Mic</t>
  </si>
  <si>
    <t>1450 mAH - Removable</t>
  </si>
  <si>
    <t>128GB + 6GB RAM</t>
  </si>
  <si>
    <t>3000 mAh</t>
  </si>
  <si>
    <t>Up to 300 Mb/s</t>
  </si>
  <si>
    <t>The Tariff Packages worksheet sets out the Tariff Packages required as standard under Lot 1 of the Framework.</t>
  </si>
  <si>
    <r>
      <t xml:space="preserve">A Descriptive response must be provided containing details of the Tenderer's proposed Handset. An example is privided in worksheet </t>
    </r>
    <r>
      <rPr>
        <i/>
        <sz val="11"/>
        <rFont val="Aptos Narrow"/>
        <family val="2"/>
        <scheme val="minor"/>
      </rPr>
      <t>"Android Rugged Example".</t>
    </r>
  </si>
  <si>
    <r>
      <t xml:space="preserve">Completing this </t>
    </r>
    <r>
      <rPr>
        <i/>
        <sz val="14"/>
        <color rgb="FF235D64"/>
        <rFont val="Arial Rounded MT Bold"/>
        <family val="2"/>
      </rPr>
      <t>Lot 1 Technical Specifications</t>
    </r>
    <r>
      <rPr>
        <sz val="14"/>
        <color rgb="FF235D64"/>
        <rFont val="Arial Rounded MT Bold"/>
        <family val="2"/>
      </rPr>
      <t xml:space="preserve"> workbook</t>
    </r>
  </si>
  <si>
    <t>IP68 certified - see attached certification in appendix</t>
  </si>
  <si>
    <t>Tariff Packages to include, at a minimum:
- Unlimited Domestic Calls &amp; Texts 
- Unlimited Roaming Calls and Texts within the EEA and UK</t>
  </si>
  <si>
    <t>(e.g. "Unlimited calls and texts within Ireland. Unlimited calls and texts to Ireland when roaming in the EEA and UK. 10Gb of data in Ireland. 70% of data avaliable when roaming in the EEA and UK").</t>
  </si>
  <si>
    <t>Tariff Packages to include, at a minimum:
- Unlimited Domestic Calls &amp; Texts and Monthly Data Allowance 
- Unlimited Roaming Calls and Texts within the EEA and UK
- (Quantity of Monthly Data Allowance available in EEA and UK to be Stated in Response).</t>
  </si>
  <si>
    <t>Tariff Packages to include, at a minimum:
- Monthly Data Allowance 
- (Quantity of Monthly Data Allowance available in EEA and UK to be Stated in Response).</t>
  </si>
  <si>
    <t>"And-Rugged" Smartphone with Unlimited Domestic, UK and EEA calls, texts and 50GB Data with 50GB available when roaming in the EEA/UK.</t>
  </si>
  <si>
    <t>"And-Low" Smartphone with Unlimited Domestic, UK and EEA calls, texts and 50GB Data with 50GB available when roaming in the EEA/UK.</t>
  </si>
  <si>
    <t>"And-Rugged" Smartphone with Unlimited Domestic, UK and EEA calls, texts and 25GB Data with 25GB available when roaming in the EEA/UK.</t>
  </si>
  <si>
    <t>"And-Low" Smartphone with Unlimited Domestic, UK and EEA calls, texts and 25GB Data with 25GB available when roaming in the EEA/UK.</t>
  </si>
  <si>
    <t>"And-Rugged" Smartphone with Unlimited Domestic, UK and EEA calls, texts and 20GB Data with 20GB available when roaming in the EEA/UK.</t>
  </si>
  <si>
    <t>"And-Low" Smartphone with Unlimited Domestic, UK and EEA calls, texts and 20GB Data with 20GB available when roaming in the EEA/UK.</t>
  </si>
  <si>
    <t>"And-Low" Smartphone with Unlimited Domestic, UK and EEA calls, texts and 15GB Data with 15GB available when roaming in the EEA/UK.</t>
  </si>
  <si>
    <t>"And-Rugged" Smartphone with Unlimited Domestic, UK and EEA calls, texts and 15GB Data with 15GB available when roaming in the EEA/UK.</t>
  </si>
  <si>
    <t>"And-Rugged" Smartphone with Unlimited Domestic, UK and EEA calls, texts and 10GB Data with 10GB available when roaming in the EEA/UK.</t>
  </si>
  <si>
    <t>"And-Low" Smartphone with Unlimited Domestic, UK and EEA calls, texts and 10GB Data with 10GB available when roaming in the EEA/UK.</t>
  </si>
  <si>
    <t>"And-Low" Smartphone with Unlimited Domestic, UK and EEA calls, texts and 5GB Data with 5GB available when roaming in the EEA/UK.</t>
  </si>
  <si>
    <t>"And-Rugged" Smartphone with Unlimited Domestic, UK and EEA calls, texts and 5GB Data with 5GB available when roaming in the EEA/UK.</t>
  </si>
  <si>
    <t>"And-Rugged" Smartphone with Unlimited Domestic, UK and EEA calls and texts and a Data enabled SIM (for Pooled data).</t>
  </si>
  <si>
    <t>"And-Low" Smartphone with Unlimited Domestic, UK and EEA calls and texts and a Data enabled SIM (for Pooled data).</t>
  </si>
  <si>
    <t>Basic Talk &amp; Text device with Unlimited Domestic, UK and EEA calls and texts.</t>
  </si>
  <si>
    <r>
      <t xml:space="preserve">MIL-STD-810H compliant (plus link to test results </t>
    </r>
    <r>
      <rPr>
        <b/>
        <i/>
        <sz val="12"/>
        <color rgb="FFFF0000"/>
        <rFont val="Aptos Narrow"/>
        <family val="2"/>
        <scheme val="minor"/>
      </rPr>
      <t>or</t>
    </r>
    <r>
      <rPr>
        <sz val="12"/>
        <color theme="1"/>
        <rFont val="Aptos Narrow"/>
        <family val="2"/>
        <scheme val="minor"/>
      </rPr>
      <t xml:space="preserve"> reference to appendix with results)</t>
    </r>
  </si>
  <si>
    <t>50 MP</t>
  </si>
  <si>
    <t xml:space="preserve">Optional </t>
  </si>
  <si>
    <t>Proposed model does not have Type 1 Eco Label</t>
  </si>
  <si>
    <t xml:space="preserve">Up to 150 Mb/s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</si>
</sst>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#,##0.00;\-&quot;€&quot;#,##0.00"/>
    <numFmt numFmtId="44" formatCode="_-&quot;€&quot;* #,##0.00_-;\-&quot;€&quot;* #,##0.00_-;_-&quot;€&quot;* &quot;-&quot;??_-;_-@_-"/>
    <numFmt numFmtId="164" formatCode="0.0"/>
    <numFmt numFmtId="165" formatCode="[$€-2]\ #,##0.00"/>
    <numFmt numFmtId="166" formatCode=";;;"/>
  </numFmts>
  <fonts count="6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7" tint="0.79998168889431442"/>
      <name val="Aptos Narrow"/>
      <family val="2"/>
      <scheme val="minor"/>
    </font>
    <font>
      <b/>
      <sz val="12"/>
      <color theme="0"/>
      <name val="Calibri"/>
      <family val="2"/>
    </font>
    <font>
      <b/>
      <sz val="12"/>
      <color rgb="FF1F3864"/>
      <name val="Calibri"/>
      <family val="2"/>
    </font>
    <font>
      <b/>
      <sz val="14"/>
      <color theme="0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trike/>
      <sz val="12"/>
      <color theme="1"/>
      <name val="Aptos Narrow"/>
      <family val="2"/>
      <scheme val="minor"/>
    </font>
    <font>
      <b/>
      <sz val="12"/>
      <color rgb="FFFF0000"/>
      <name val="Calibri"/>
      <family val="2"/>
    </font>
    <font>
      <sz val="12"/>
      <color rgb="FFFF0000"/>
      <name val="Aptos Narrow"/>
      <family val="2"/>
      <scheme val="minor"/>
    </font>
    <font>
      <sz val="12"/>
      <color theme="1" tint="4.9989318521683403E-2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b/>
      <sz val="16"/>
      <color rgb="FFFFFF99"/>
      <name val="Aptos Narrow"/>
      <family val="2"/>
      <scheme val="minor"/>
    </font>
    <font>
      <sz val="12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b/>
      <sz val="14"/>
      <color theme="1"/>
      <name val="Aptos Narrow"/>
      <family val="2"/>
      <scheme val="minor"/>
    </font>
    <font>
      <sz val="8"/>
      <color rgb="FFFF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2"/>
      <name val="Calibri"/>
      <family val="2"/>
    </font>
    <font>
      <sz val="10"/>
      <color rgb="FFFF0000"/>
      <name val="Arial"/>
      <family val="2"/>
    </font>
    <font>
      <b/>
      <sz val="8"/>
      <color rgb="FF7D7464"/>
      <name val="Arial"/>
      <family val="2"/>
    </font>
    <font>
      <sz val="12"/>
      <color rgb="FFFF0000"/>
      <name val="Aptos"/>
      <family val="2"/>
    </font>
    <font>
      <sz val="11"/>
      <color rgb="FFFF0000"/>
      <name val="Arial"/>
      <family val="2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"/>
      <family val="2"/>
    </font>
    <font>
      <sz val="14"/>
      <color rgb="FF235D64"/>
      <name val="Arial Rounded MT Bold"/>
      <family val="2"/>
    </font>
    <font>
      <i/>
      <sz val="14"/>
      <color rgb="FF235D64"/>
      <name val="Arial Rounded MT Bold"/>
      <family val="2"/>
    </font>
    <font>
      <b/>
      <u/>
      <sz val="12"/>
      <color theme="0"/>
      <name val="Aptos Narrow"/>
      <family val="2"/>
      <scheme val="minor"/>
    </font>
    <font>
      <sz val="14"/>
      <color theme="0"/>
      <name val="Arial Rounded MT Bold"/>
      <family val="2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b/>
      <sz val="11"/>
      <color theme="1" tint="0.499984740745262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b/>
      <u/>
      <sz val="11"/>
      <color theme="1" tint="0.49998474074526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0" tint="-0.1499984740745262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i/>
      <u/>
      <sz val="11"/>
      <color rgb="FF57AEA5"/>
      <name val="Aptos Narrow"/>
      <family val="2"/>
      <scheme val="minor"/>
    </font>
    <font>
      <b/>
      <sz val="12"/>
      <color rgb="FFC00000"/>
      <name val="Calibri"/>
      <family val="2"/>
    </font>
    <font>
      <b/>
      <i/>
      <sz val="12"/>
      <color rgb="FFFF0000"/>
      <name val="Aptos Narrow"/>
      <family val="2"/>
      <scheme val="minor"/>
    </font>
    <font>
      <i/>
      <u/>
      <sz val="11"/>
      <color theme="1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235D6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AFAFA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4DE8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000"/>
        <bgColor indexed="64"/>
      </patternFill>
    </fill>
  </fills>
  <borders count="1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44" fontId="39" fillId="0" borderId="0" applyFont="0" applyFill="0" applyBorder="0" applyAlignment="0" applyProtection="0"/>
  </cellStyleXfs>
  <cellXfs count="960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/>
    <xf numFmtId="0" fontId="0" fillId="0" borderId="1" xfId="0" applyBorder="1"/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7" borderId="14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0" fillId="7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 applyProtection="1">
      <alignment horizontal="center" vertical="center" wrapText="1"/>
      <protection locked="0"/>
    </xf>
    <xf numFmtId="0" fontId="10" fillId="7" borderId="22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 applyProtection="1">
      <alignment horizontal="center" vertical="center" wrapText="1"/>
      <protection locked="0"/>
    </xf>
    <xf numFmtId="0" fontId="10" fillId="7" borderId="17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 applyProtection="1">
      <alignment horizontal="center" vertical="center" wrapText="1"/>
      <protection locked="0"/>
    </xf>
    <xf numFmtId="0" fontId="10" fillId="7" borderId="13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 applyProtection="1">
      <alignment horizontal="center" vertical="center" wrapText="1"/>
      <protection locked="0"/>
    </xf>
    <xf numFmtId="0" fontId="10" fillId="7" borderId="26" xfId="0" applyFont="1" applyFill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 applyProtection="1">
      <alignment horizontal="center" vertical="center" wrapText="1"/>
      <protection locked="0"/>
    </xf>
    <xf numFmtId="0" fontId="10" fillId="7" borderId="21" xfId="0" applyFont="1" applyFill="1" applyBorder="1" applyAlignment="1">
      <alignment horizontal="center" vertical="center" wrapText="1"/>
    </xf>
    <xf numFmtId="0" fontId="11" fillId="8" borderId="28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 applyProtection="1">
      <alignment horizontal="center" vertical="center" wrapText="1"/>
      <protection locked="0"/>
    </xf>
    <xf numFmtId="164" fontId="11" fillId="8" borderId="27" xfId="0" applyNumberFormat="1" applyFont="1" applyFill="1" applyBorder="1" applyAlignment="1">
      <alignment horizontal="center" vertical="center" wrapText="1"/>
    </xf>
    <xf numFmtId="164" fontId="11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 applyProtection="1">
      <alignment horizontal="center" vertical="center" wrapText="1"/>
      <protection locked="0"/>
    </xf>
    <xf numFmtId="0" fontId="10" fillId="7" borderId="30" xfId="0" applyFont="1" applyFill="1" applyBorder="1" applyAlignment="1">
      <alignment horizontal="center" vertical="center" wrapText="1"/>
    </xf>
    <xf numFmtId="0" fontId="0" fillId="8" borderId="31" xfId="0" applyFill="1" applyBorder="1" applyAlignment="1">
      <alignment horizontal="center" wrapText="1"/>
    </xf>
    <xf numFmtId="0" fontId="12" fillId="6" borderId="32" xfId="0" applyFont="1" applyFill="1" applyBorder="1" applyAlignment="1" applyProtection="1">
      <alignment horizontal="center" vertical="center" wrapText="1"/>
      <protection locked="0"/>
    </xf>
    <xf numFmtId="0" fontId="0" fillId="8" borderId="19" xfId="0" applyFill="1" applyBorder="1" applyAlignment="1">
      <alignment horizontal="center" wrapText="1"/>
    </xf>
    <xf numFmtId="0" fontId="12" fillId="6" borderId="33" xfId="0" applyFont="1" applyFill="1" applyBorder="1" applyAlignment="1" applyProtection="1">
      <alignment horizontal="center" vertical="center" wrapText="1"/>
      <protection locked="0"/>
    </xf>
    <xf numFmtId="0" fontId="10" fillId="7" borderId="34" xfId="0" applyFont="1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8" borderId="31" xfId="0" applyFill="1" applyBorder="1" applyAlignment="1">
      <alignment horizontal="center" vertical="center"/>
    </xf>
    <xf numFmtId="0" fontId="0" fillId="6" borderId="32" xfId="0" applyFill="1" applyBorder="1" applyAlignment="1" applyProtection="1">
      <alignment horizontal="center" vertical="center"/>
      <protection locked="0"/>
    </xf>
    <xf numFmtId="0" fontId="10" fillId="7" borderId="39" xfId="0" applyFont="1" applyFill="1" applyBorder="1" applyAlignment="1">
      <alignment horizontal="center" vertical="center" wrapText="1"/>
    </xf>
    <xf numFmtId="0" fontId="0" fillId="8" borderId="40" xfId="0" applyFill="1" applyBorder="1" applyAlignment="1">
      <alignment horizontal="center" vertical="center"/>
    </xf>
    <xf numFmtId="0" fontId="0" fillId="6" borderId="41" xfId="0" applyFill="1" applyBorder="1" applyAlignment="1" applyProtection="1">
      <alignment horizontal="center" vertical="center"/>
      <protection locked="0"/>
    </xf>
    <xf numFmtId="0" fontId="11" fillId="9" borderId="42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0" fillId="7" borderId="44" xfId="0" applyFont="1" applyFill="1" applyBorder="1" applyAlignment="1">
      <alignment horizontal="center" vertical="center" wrapText="1"/>
    </xf>
    <xf numFmtId="0" fontId="0" fillId="8" borderId="43" xfId="0" applyFill="1" applyBorder="1" applyAlignment="1">
      <alignment horizontal="center" vertical="center" wrapText="1"/>
    </xf>
    <xf numFmtId="0" fontId="0" fillId="6" borderId="41" xfId="0" applyFill="1" applyBorder="1" applyAlignment="1" applyProtection="1">
      <alignment horizontal="center"/>
      <protection locked="0"/>
    </xf>
    <xf numFmtId="0" fontId="0" fillId="8" borderId="45" xfId="0" applyFill="1" applyBorder="1" applyAlignment="1">
      <alignment horizontal="center" vertical="center" wrapText="1"/>
    </xf>
    <xf numFmtId="0" fontId="11" fillId="6" borderId="46" xfId="0" applyFont="1" applyFill="1" applyBorder="1" applyAlignment="1" applyProtection="1">
      <alignment horizontal="center" vertical="center" wrapText="1"/>
      <protection locked="0"/>
    </xf>
    <xf numFmtId="0" fontId="11" fillId="6" borderId="54" xfId="0" applyFont="1" applyFill="1" applyBorder="1" applyAlignment="1" applyProtection="1">
      <alignment horizontal="center" vertical="center" wrapText="1"/>
      <protection locked="0"/>
    </xf>
    <xf numFmtId="0" fontId="11" fillId="6" borderId="45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3" fillId="0" borderId="0" xfId="0" applyFont="1"/>
    <xf numFmtId="0" fontId="0" fillId="8" borderId="28" xfId="0" applyFill="1" applyBorder="1" applyAlignment="1">
      <alignment horizontal="center" vertical="center" wrapText="1"/>
    </xf>
    <xf numFmtId="0" fontId="0" fillId="6" borderId="55" xfId="0" applyFill="1" applyBorder="1" applyAlignment="1" applyProtection="1">
      <alignment horizontal="center" vertical="center" wrapText="1"/>
      <protection locked="0"/>
    </xf>
    <xf numFmtId="0" fontId="11" fillId="8" borderId="56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8" borderId="57" xfId="0" applyFont="1" applyFill="1" applyBorder="1" applyAlignment="1">
      <alignment horizontal="center" vertical="center" wrapText="1"/>
    </xf>
    <xf numFmtId="0" fontId="11" fillId="8" borderId="58" xfId="0" applyFont="1" applyFill="1" applyBorder="1" applyAlignment="1">
      <alignment horizontal="center" vertical="center" wrapText="1"/>
    </xf>
    <xf numFmtId="0" fontId="11" fillId="6" borderId="60" xfId="0" applyFont="1" applyFill="1" applyBorder="1" applyAlignment="1" applyProtection="1">
      <alignment horizontal="center" vertical="center" wrapText="1"/>
      <protection locked="0"/>
    </xf>
    <xf numFmtId="0" fontId="11" fillId="8" borderId="45" xfId="0" applyFont="1" applyFill="1" applyBorder="1" applyAlignment="1">
      <alignment horizontal="center" vertical="center" wrapText="1"/>
    </xf>
    <xf numFmtId="0" fontId="10" fillId="7" borderId="4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7" borderId="45" xfId="0" applyFont="1" applyFill="1" applyBorder="1" applyAlignment="1">
      <alignment horizontal="center" vertical="center" wrapText="1"/>
    </xf>
    <xf numFmtId="0" fontId="11" fillId="8" borderId="34" xfId="0" applyFont="1" applyFill="1" applyBorder="1" applyAlignment="1">
      <alignment horizontal="center" vertical="center" wrapText="1"/>
    </xf>
    <xf numFmtId="0" fontId="11" fillId="9" borderId="45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164" fontId="11" fillId="8" borderId="26" xfId="0" applyNumberFormat="1" applyFont="1" applyFill="1" applyBorder="1" applyAlignment="1">
      <alignment horizontal="center" vertical="center" wrapText="1"/>
    </xf>
    <xf numFmtId="164" fontId="11" fillId="9" borderId="45" xfId="0" applyNumberFormat="1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wrapText="1"/>
    </xf>
    <xf numFmtId="0" fontId="0" fillId="9" borderId="45" xfId="0" applyFill="1" applyBorder="1" applyAlignment="1">
      <alignment horizontal="center" wrapText="1"/>
    </xf>
    <xf numFmtId="0" fontId="0" fillId="8" borderId="30" xfId="0" applyFill="1" applyBorder="1" applyAlignment="1">
      <alignment horizontal="center" wrapText="1"/>
    </xf>
    <xf numFmtId="0" fontId="0" fillId="8" borderId="34" xfId="0" applyFill="1" applyBorder="1" applyAlignment="1">
      <alignment horizontal="center" wrapText="1"/>
    </xf>
    <xf numFmtId="0" fontId="0" fillId="8" borderId="26" xfId="0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2" borderId="4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 applyProtection="1">
      <alignment horizontal="center" vertical="center" wrapText="1"/>
      <protection locked="0"/>
    </xf>
    <xf numFmtId="0" fontId="15" fillId="6" borderId="24" xfId="0" applyFont="1" applyFill="1" applyBorder="1" applyAlignment="1" applyProtection="1">
      <alignment horizontal="center" vertical="center" wrapText="1"/>
      <protection locked="0"/>
    </xf>
    <xf numFmtId="0" fontId="1" fillId="2" borderId="45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 wrapText="1"/>
    </xf>
    <xf numFmtId="0" fontId="0" fillId="0" borderId="45" xfId="0" applyBorder="1" applyAlignment="1">
      <alignment wrapText="1"/>
    </xf>
    <xf numFmtId="0" fontId="3" fillId="0" borderId="9" xfId="0" applyFont="1" applyBorder="1" applyAlignment="1">
      <alignment horizontal="center"/>
    </xf>
    <xf numFmtId="0" fontId="0" fillId="0" borderId="56" xfId="0" applyBorder="1"/>
    <xf numFmtId="0" fontId="3" fillId="0" borderId="12" xfId="0" applyFont="1" applyBorder="1" applyAlignment="1">
      <alignment horizontal="center"/>
    </xf>
    <xf numFmtId="0" fontId="10" fillId="7" borderId="66" xfId="0" applyFont="1" applyFill="1" applyBorder="1" applyAlignment="1">
      <alignment horizontal="center" vertical="center" wrapText="1"/>
    </xf>
    <xf numFmtId="0" fontId="11" fillId="8" borderId="67" xfId="0" applyFont="1" applyFill="1" applyBorder="1" applyAlignment="1">
      <alignment horizontal="center" vertical="center" wrapText="1"/>
    </xf>
    <xf numFmtId="0" fontId="11" fillId="6" borderId="71" xfId="0" applyFont="1" applyFill="1" applyBorder="1" applyAlignment="1" applyProtection="1">
      <alignment horizontal="center" vertical="center" wrapText="1"/>
      <protection locked="0"/>
    </xf>
    <xf numFmtId="0" fontId="11" fillId="8" borderId="72" xfId="0" applyFont="1" applyFill="1" applyBorder="1" applyAlignment="1">
      <alignment horizontal="center" vertical="center" wrapText="1"/>
    </xf>
    <xf numFmtId="0" fontId="16" fillId="8" borderId="66" xfId="0" applyFont="1" applyFill="1" applyBorder="1" applyAlignment="1">
      <alignment horizontal="center" vertical="center" wrapText="1"/>
    </xf>
    <xf numFmtId="0" fontId="16" fillId="8" borderId="26" xfId="0" applyFont="1" applyFill="1" applyBorder="1" applyAlignment="1">
      <alignment horizontal="center" vertical="center" wrapText="1"/>
    </xf>
    <xf numFmtId="0" fontId="10" fillId="9" borderId="73" xfId="0" applyFont="1" applyFill="1" applyBorder="1" applyAlignment="1">
      <alignment horizontal="center" vertical="center" wrapText="1"/>
    </xf>
    <xf numFmtId="0" fontId="10" fillId="9" borderId="57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/>
    </xf>
    <xf numFmtId="0" fontId="10" fillId="0" borderId="75" xfId="0" applyFont="1" applyBorder="1" applyAlignment="1">
      <alignment horizontal="center" vertical="center" wrapText="1"/>
    </xf>
    <xf numFmtId="0" fontId="10" fillId="7" borderId="75" xfId="0" applyFont="1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8" borderId="77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7" borderId="56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0" fillId="7" borderId="69" xfId="0" applyFont="1" applyFill="1" applyBorder="1" applyAlignment="1">
      <alignment horizontal="center" vertical="center" wrapText="1"/>
    </xf>
    <xf numFmtId="0" fontId="10" fillId="7" borderId="57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 wrapText="1"/>
    </xf>
    <xf numFmtId="0" fontId="10" fillId="7" borderId="58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70" xfId="0" applyFont="1" applyFill="1" applyBorder="1" applyAlignment="1">
      <alignment horizontal="center" vertical="center" wrapText="1"/>
    </xf>
    <xf numFmtId="0" fontId="10" fillId="7" borderId="71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/>
    </xf>
    <xf numFmtId="0" fontId="10" fillId="7" borderId="73" xfId="0" applyFont="1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/>
    </xf>
    <xf numFmtId="0" fontId="11" fillId="8" borderId="35" xfId="0" applyFont="1" applyFill="1" applyBorder="1" applyAlignment="1">
      <alignment horizontal="center" vertical="center" wrapText="1"/>
    </xf>
    <xf numFmtId="0" fontId="11" fillId="6" borderId="35" xfId="0" applyFont="1" applyFill="1" applyBorder="1" applyAlignment="1" applyProtection="1">
      <alignment horizontal="center" vertical="center" wrapText="1"/>
      <protection locked="0"/>
    </xf>
    <xf numFmtId="0" fontId="11" fillId="8" borderId="71" xfId="0" applyFont="1" applyFill="1" applyBorder="1" applyAlignment="1">
      <alignment horizontal="center" vertical="center" wrapText="1"/>
    </xf>
    <xf numFmtId="0" fontId="0" fillId="6" borderId="32" xfId="0" applyFill="1" applyBorder="1" applyAlignment="1" applyProtection="1">
      <alignment horizontal="center"/>
      <protection locked="0"/>
    </xf>
    <xf numFmtId="0" fontId="0" fillId="6" borderId="33" xfId="0" applyFill="1" applyBorder="1" applyAlignment="1" applyProtection="1">
      <alignment horizontal="center"/>
      <protection locked="0"/>
    </xf>
    <xf numFmtId="0" fontId="2" fillId="2" borderId="90" xfId="0" applyFont="1" applyFill="1" applyBorder="1" applyAlignment="1">
      <alignment horizontal="center" vertical="center"/>
    </xf>
    <xf numFmtId="0" fontId="11" fillId="8" borderId="91" xfId="0" applyFont="1" applyFill="1" applyBorder="1" applyAlignment="1">
      <alignment horizontal="center" vertical="center" wrapText="1"/>
    </xf>
    <xf numFmtId="0" fontId="11" fillId="6" borderId="91" xfId="0" applyFont="1" applyFill="1" applyBorder="1" applyAlignment="1" applyProtection="1">
      <alignment horizontal="center" vertical="center" wrapText="1"/>
      <protection locked="0"/>
    </xf>
    <xf numFmtId="0" fontId="0" fillId="6" borderId="36" xfId="0" applyFill="1" applyBorder="1" applyAlignment="1" applyProtection="1">
      <alignment horizontal="center"/>
      <protection locked="0"/>
    </xf>
    <xf numFmtId="0" fontId="0" fillId="8" borderId="73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/>
    </xf>
    <xf numFmtId="0" fontId="5" fillId="2" borderId="37" xfId="0" applyFont="1" applyFill="1" applyBorder="1" applyAlignment="1">
      <alignment horizontal="center" vertical="center"/>
    </xf>
    <xf numFmtId="0" fontId="11" fillId="8" borderId="40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/>
    </xf>
    <xf numFmtId="0" fontId="10" fillId="0" borderId="93" xfId="0" applyFont="1" applyBorder="1" applyAlignment="1">
      <alignment horizontal="center" vertical="center" wrapText="1"/>
    </xf>
    <xf numFmtId="0" fontId="10" fillId="7" borderId="93" xfId="0" applyFont="1" applyFill="1" applyBorder="1" applyAlignment="1">
      <alignment horizontal="center" vertical="center" wrapText="1"/>
    </xf>
    <xf numFmtId="0" fontId="11" fillId="8" borderId="9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0" fillId="9" borderId="45" xfId="0" applyFill="1" applyBorder="1" applyAlignment="1">
      <alignment horizontal="center" vertical="center"/>
    </xf>
    <xf numFmtId="0" fontId="9" fillId="4" borderId="80" xfId="0" applyFont="1" applyFill="1" applyBorder="1" applyAlignment="1">
      <alignment horizontal="center" vertical="center"/>
    </xf>
    <xf numFmtId="0" fontId="8" fillId="6" borderId="84" xfId="0" applyFont="1" applyFill="1" applyBorder="1" applyAlignment="1" applyProtection="1">
      <alignment horizontal="center" vertical="center" wrapText="1"/>
      <protection locked="0"/>
    </xf>
    <xf numFmtId="0" fontId="11" fillId="8" borderId="31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 applyProtection="1">
      <alignment horizontal="center" vertical="center" wrapText="1"/>
      <protection locked="0"/>
    </xf>
    <xf numFmtId="0" fontId="10" fillId="7" borderId="83" xfId="0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7" borderId="95" xfId="0" applyFont="1" applyFill="1" applyBorder="1" applyAlignment="1">
      <alignment horizontal="center" vertical="center" wrapText="1"/>
    </xf>
    <xf numFmtId="0" fontId="10" fillId="7" borderId="96" xfId="0" applyFont="1" applyFill="1" applyBorder="1" applyAlignment="1">
      <alignment horizontal="center" vertical="center" wrapText="1"/>
    </xf>
    <xf numFmtId="0" fontId="10" fillId="7" borderId="97" xfId="0" applyFont="1" applyFill="1" applyBorder="1" applyAlignment="1">
      <alignment horizontal="center" vertical="center" wrapText="1"/>
    </xf>
    <xf numFmtId="0" fontId="10" fillId="7" borderId="98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 applyProtection="1">
      <alignment wrapText="1"/>
      <protection locked="0"/>
    </xf>
    <xf numFmtId="0" fontId="21" fillId="10" borderId="19" xfId="0" applyFont="1" applyFill="1" applyBorder="1" applyAlignment="1" applyProtection="1">
      <alignment wrapText="1"/>
      <protection locked="0"/>
    </xf>
    <xf numFmtId="0" fontId="10" fillId="0" borderId="99" xfId="0" applyFont="1" applyBorder="1" applyAlignment="1">
      <alignment horizontal="center" vertical="center" wrapText="1"/>
    </xf>
    <xf numFmtId="0" fontId="10" fillId="7" borderId="100" xfId="0" applyFont="1" applyFill="1" applyBorder="1" applyAlignment="1">
      <alignment horizontal="center" vertical="center" wrapText="1"/>
    </xf>
    <xf numFmtId="0" fontId="11" fillId="6" borderId="94" xfId="0" applyFont="1" applyFill="1" applyBorder="1" applyAlignment="1" applyProtection="1">
      <alignment horizontal="center" vertical="center" wrapText="1"/>
      <protection locked="0"/>
    </xf>
    <xf numFmtId="0" fontId="21" fillId="10" borderId="28" xfId="0" applyFont="1" applyFill="1" applyBorder="1" applyAlignment="1" applyProtection="1">
      <alignment wrapText="1"/>
      <protection locked="0"/>
    </xf>
    <xf numFmtId="0" fontId="21" fillId="10" borderId="23" xfId="0" applyFont="1" applyFill="1" applyBorder="1" applyAlignment="1" applyProtection="1">
      <alignment wrapText="1"/>
      <protection locked="0"/>
    </xf>
    <xf numFmtId="0" fontId="11" fillId="8" borderId="89" xfId="0" applyFont="1" applyFill="1" applyBorder="1" applyAlignment="1">
      <alignment horizontal="center" vertical="center" wrapText="1"/>
    </xf>
    <xf numFmtId="0" fontId="11" fillId="6" borderId="89" xfId="0" applyFont="1" applyFill="1" applyBorder="1" applyAlignment="1" applyProtection="1">
      <alignment horizontal="center" vertical="center" wrapText="1"/>
      <protection locked="0"/>
    </xf>
    <xf numFmtId="0" fontId="23" fillId="9" borderId="0" xfId="0" applyFont="1" applyFill="1"/>
    <xf numFmtId="0" fontId="24" fillId="0" borderId="0" xfId="0" applyFont="1" applyAlignment="1">
      <alignment horizontal="center"/>
    </xf>
    <xf numFmtId="0" fontId="0" fillId="0" borderId="45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9" borderId="101" xfId="0" applyFont="1" applyFill="1" applyBorder="1" applyAlignment="1">
      <alignment horizontal="center"/>
    </xf>
    <xf numFmtId="0" fontId="14" fillId="11" borderId="4" xfId="0" applyFont="1" applyFill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2" fillId="9" borderId="45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25" fillId="0" borderId="45" xfId="0" applyFont="1" applyBorder="1" applyAlignment="1">
      <alignment horizontal="center" vertical="center"/>
    </xf>
    <xf numFmtId="0" fontId="2" fillId="9" borderId="102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"/>
    </xf>
    <xf numFmtId="0" fontId="14" fillId="2" borderId="45" xfId="0" applyFont="1" applyFill="1" applyBorder="1" applyAlignment="1" applyProtection="1">
      <alignment horizontal="center" vertical="center" wrapText="1"/>
      <protection locked="0"/>
    </xf>
    <xf numFmtId="0" fontId="8" fillId="7" borderId="103" xfId="0" applyFont="1" applyFill="1" applyBorder="1" applyAlignment="1">
      <alignment horizontal="center" vertical="center" wrapText="1"/>
    </xf>
    <xf numFmtId="0" fontId="8" fillId="12" borderId="45" xfId="0" applyFont="1" applyFill="1" applyBorder="1" applyAlignment="1">
      <alignment horizontal="center" vertical="center" wrapText="1"/>
    </xf>
    <xf numFmtId="0" fontId="26" fillId="13" borderId="4" xfId="0" applyFont="1" applyFill="1" applyBorder="1" applyAlignment="1">
      <alignment horizontal="center" vertical="center" wrapText="1"/>
    </xf>
    <xf numFmtId="0" fontId="8" fillId="7" borderId="38" xfId="0" applyFont="1" applyFill="1" applyBorder="1" applyAlignment="1">
      <alignment horizontal="center" vertical="center" wrapText="1"/>
    </xf>
    <xf numFmtId="0" fontId="8" fillId="7" borderId="104" xfId="0" applyFont="1" applyFill="1" applyBorder="1" applyAlignment="1">
      <alignment horizontal="center" vertical="center" wrapText="1"/>
    </xf>
    <xf numFmtId="0" fontId="8" fillId="7" borderId="65" xfId="0" applyFont="1" applyFill="1" applyBorder="1" applyAlignment="1">
      <alignment horizontal="center" vertical="center" wrapText="1"/>
    </xf>
    <xf numFmtId="0" fontId="8" fillId="13" borderId="101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42" xfId="0" applyFont="1" applyFill="1" applyBorder="1" applyAlignment="1">
      <alignment horizontal="center" vertical="center" wrapText="1"/>
    </xf>
    <xf numFmtId="0" fontId="15" fillId="11" borderId="105" xfId="0" applyFont="1" applyFill="1" applyBorder="1" applyAlignment="1" applyProtection="1">
      <alignment horizontal="center" vertical="center" wrapText="1"/>
      <protection locked="0"/>
    </xf>
    <xf numFmtId="0" fontId="15" fillId="6" borderId="106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 applyProtection="1">
      <alignment horizontal="center" vertical="center" wrapText="1"/>
      <protection locked="0"/>
    </xf>
    <xf numFmtId="0" fontId="11" fillId="6" borderId="107" xfId="0" applyFont="1" applyFill="1" applyBorder="1" applyAlignment="1" applyProtection="1">
      <alignment horizontal="center" vertical="center" wrapText="1"/>
      <protection locked="0"/>
    </xf>
    <xf numFmtId="0" fontId="11" fillId="2" borderId="45" xfId="0" applyFont="1" applyFill="1" applyBorder="1" applyAlignment="1" applyProtection="1">
      <alignment horizontal="center" vertical="center" wrapText="1"/>
      <protection locked="0"/>
    </xf>
    <xf numFmtId="0" fontId="15" fillId="2" borderId="101" xfId="0" applyFont="1" applyFill="1" applyBorder="1" applyAlignment="1">
      <alignment horizontal="center" vertical="center" wrapText="1"/>
    </xf>
    <xf numFmtId="0" fontId="11" fillId="6" borderId="64" xfId="0" applyFont="1" applyFill="1" applyBorder="1" applyAlignment="1" applyProtection="1">
      <alignment horizontal="center" vertical="center" wrapText="1"/>
      <protection locked="0"/>
    </xf>
    <xf numFmtId="0" fontId="15" fillId="6" borderId="11" xfId="0" applyFont="1" applyFill="1" applyBorder="1" applyAlignment="1" applyProtection="1">
      <alignment horizontal="center" vertical="center" wrapText="1"/>
      <protection locked="0"/>
    </xf>
    <xf numFmtId="0" fontId="11" fillId="8" borderId="107" xfId="0" applyFont="1" applyFill="1" applyBorder="1" applyAlignment="1">
      <alignment horizontal="center" vertical="center" wrapText="1"/>
    </xf>
    <xf numFmtId="0" fontId="11" fillId="8" borderId="42" xfId="0" applyFont="1" applyFill="1" applyBorder="1" applyAlignment="1">
      <alignment horizontal="center" vertical="center" wrapText="1"/>
    </xf>
    <xf numFmtId="0" fontId="12" fillId="11" borderId="54" xfId="0" applyFont="1" applyFill="1" applyBorder="1" applyAlignment="1" applyProtection="1">
      <alignment horizontal="center" vertical="center" wrapText="1"/>
      <protection locked="0"/>
    </xf>
    <xf numFmtId="0" fontId="11" fillId="6" borderId="82" xfId="0" applyFont="1" applyFill="1" applyBorder="1" applyAlignment="1" applyProtection="1">
      <alignment horizontal="center" vertical="center" wrapText="1"/>
      <protection locked="0"/>
    </xf>
    <xf numFmtId="0" fontId="15" fillId="2" borderId="15" xfId="0" applyFont="1" applyFill="1" applyBorder="1" applyAlignment="1">
      <alignment horizontal="center" vertical="center" wrapText="1"/>
    </xf>
    <xf numFmtId="0" fontId="21" fillId="10" borderId="15" xfId="0" applyFont="1" applyFill="1" applyBorder="1" applyAlignment="1" applyProtection="1">
      <alignment horizontal="center" vertical="center" wrapText="1"/>
      <protection locked="0"/>
    </xf>
    <xf numFmtId="0" fontId="11" fillId="6" borderId="108" xfId="0" applyFont="1" applyFill="1" applyBorder="1" applyAlignment="1" applyProtection="1">
      <alignment horizontal="center" vertical="center" wrapText="1"/>
      <protection locked="0"/>
    </xf>
    <xf numFmtId="0" fontId="11" fillId="8" borderId="69" xfId="0" applyFont="1" applyFill="1" applyBorder="1" applyAlignment="1">
      <alignment horizontal="center" vertical="center" wrapText="1"/>
    </xf>
    <xf numFmtId="0" fontId="11" fillId="6" borderId="109" xfId="0" applyFont="1" applyFill="1" applyBorder="1" applyAlignment="1" applyProtection="1">
      <alignment horizontal="center" vertical="center" wrapText="1"/>
      <protection locked="0"/>
    </xf>
    <xf numFmtId="0" fontId="11" fillId="8" borderId="108" xfId="0" applyFont="1" applyFill="1" applyBorder="1" applyAlignment="1">
      <alignment horizontal="center" vertical="center" wrapText="1"/>
    </xf>
    <xf numFmtId="0" fontId="11" fillId="2" borderId="72" xfId="0" applyFont="1" applyFill="1" applyBorder="1" applyAlignment="1">
      <alignment horizontal="center" vertical="center" wrapText="1"/>
    </xf>
    <xf numFmtId="0" fontId="12" fillId="11" borderId="110" xfId="0" applyFont="1" applyFill="1" applyBorder="1" applyAlignment="1" applyProtection="1">
      <alignment horizontal="center" vertical="center" wrapText="1"/>
      <protection locked="0"/>
    </xf>
    <xf numFmtId="0" fontId="11" fillId="6" borderId="33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>
      <alignment horizontal="center" vertical="center" wrapText="1"/>
    </xf>
    <xf numFmtId="0" fontId="11" fillId="6" borderId="111" xfId="0" applyFont="1" applyFill="1" applyBorder="1" applyAlignment="1" applyProtection="1">
      <alignment horizontal="center" vertical="center" wrapText="1"/>
      <protection locked="0"/>
    </xf>
    <xf numFmtId="0" fontId="11" fillId="2" borderId="63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horizontal="center" wrapText="1"/>
    </xf>
    <xf numFmtId="0" fontId="11" fillId="6" borderId="110" xfId="0" applyFont="1" applyFill="1" applyBorder="1" applyAlignment="1" applyProtection="1">
      <alignment horizontal="center" vertical="center" wrapText="1"/>
      <protection locked="0"/>
    </xf>
    <xf numFmtId="0" fontId="15" fillId="6" borderId="27" xfId="0" applyFont="1" applyFill="1" applyBorder="1" applyAlignment="1" applyProtection="1">
      <alignment horizontal="center" vertical="center" wrapText="1"/>
      <protection locked="0"/>
    </xf>
    <xf numFmtId="0" fontId="11" fillId="6" borderId="112" xfId="0" applyFont="1" applyFill="1" applyBorder="1" applyAlignment="1" applyProtection="1">
      <alignment horizontal="center" vertical="center" wrapText="1"/>
      <protection locked="0"/>
    </xf>
    <xf numFmtId="0" fontId="11" fillId="8" borderId="113" xfId="0" applyFont="1" applyFill="1" applyBorder="1" applyAlignment="1">
      <alignment horizontal="center" vertical="center" wrapText="1"/>
    </xf>
    <xf numFmtId="0" fontId="15" fillId="11" borderId="45" xfId="0" applyFont="1" applyFill="1" applyBorder="1" applyAlignment="1" applyProtection="1">
      <alignment horizontal="center" vertical="center" wrapText="1"/>
      <protection locked="0"/>
    </xf>
    <xf numFmtId="0" fontId="11" fillId="2" borderId="78" xfId="0" applyFont="1" applyFill="1" applyBorder="1" applyAlignment="1">
      <alignment horizontal="center" vertical="center" wrapText="1"/>
    </xf>
    <xf numFmtId="0" fontId="15" fillId="11" borderId="114" xfId="0" applyFont="1" applyFill="1" applyBorder="1" applyAlignment="1" applyProtection="1">
      <alignment horizontal="center" vertical="center" wrapText="1"/>
      <protection locked="0"/>
    </xf>
    <xf numFmtId="0" fontId="15" fillId="6" borderId="29" xfId="0" applyFont="1" applyFill="1" applyBorder="1" applyAlignment="1" applyProtection="1">
      <alignment horizontal="center" vertical="center" wrapText="1"/>
      <protection locked="0"/>
    </xf>
    <xf numFmtId="0" fontId="27" fillId="10" borderId="113" xfId="0" applyFont="1" applyFill="1" applyBorder="1" applyAlignment="1" applyProtection="1">
      <alignment horizontal="center" vertical="center" wrapText="1"/>
      <protection locked="0"/>
    </xf>
    <xf numFmtId="0" fontId="15" fillId="6" borderId="45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horizontal="center" vertical="center" wrapText="1"/>
    </xf>
    <xf numFmtId="0" fontId="11" fillId="8" borderId="76" xfId="0" applyFont="1" applyFill="1" applyBorder="1" applyAlignment="1">
      <alignment horizontal="center" vertical="center" wrapText="1"/>
    </xf>
    <xf numFmtId="0" fontId="1" fillId="0" borderId="115" xfId="0" applyFont="1" applyBorder="1" applyAlignment="1">
      <alignment horizontal="center" wrapText="1"/>
    </xf>
    <xf numFmtId="0" fontId="15" fillId="6" borderId="116" xfId="0" applyFont="1" applyFill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center" vertical="center" wrapText="1"/>
      <protection locked="0"/>
    </xf>
    <xf numFmtId="0" fontId="11" fillId="6" borderId="114" xfId="0" applyFont="1" applyFill="1" applyBorder="1" applyAlignment="1" applyProtection="1">
      <alignment horizontal="center" vertical="center" wrapText="1"/>
      <protection locked="0"/>
    </xf>
    <xf numFmtId="0" fontId="15" fillId="6" borderId="113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wrapText="1"/>
    </xf>
    <xf numFmtId="0" fontId="15" fillId="11" borderId="109" xfId="0" applyFont="1" applyFill="1" applyBorder="1" applyAlignment="1" applyProtection="1">
      <alignment horizontal="center" vertical="center" wrapText="1"/>
      <protection locked="0"/>
    </xf>
    <xf numFmtId="0" fontId="15" fillId="6" borderId="117" xfId="0" applyFont="1" applyFill="1" applyBorder="1" applyAlignment="1" applyProtection="1">
      <alignment horizontal="center" vertical="center" wrapText="1"/>
      <protection locked="0"/>
    </xf>
    <xf numFmtId="0" fontId="27" fillId="10" borderId="108" xfId="0" applyFont="1" applyFill="1" applyBorder="1" applyAlignment="1" applyProtection="1">
      <alignment wrapText="1"/>
      <protection locked="0"/>
    </xf>
    <xf numFmtId="0" fontId="15" fillId="6" borderId="15" xfId="0" applyFont="1" applyFill="1" applyBorder="1" applyAlignment="1" applyProtection="1">
      <alignment horizontal="center" vertical="center" wrapText="1"/>
      <protection locked="0"/>
    </xf>
    <xf numFmtId="0" fontId="11" fillId="8" borderId="59" xfId="0" applyFont="1" applyFill="1" applyBorder="1" applyAlignment="1">
      <alignment horizontal="center" vertical="center" wrapText="1"/>
    </xf>
    <xf numFmtId="0" fontId="15" fillId="11" borderId="118" xfId="0" applyFont="1" applyFill="1" applyBorder="1" applyAlignment="1" applyProtection="1">
      <alignment horizontal="center" vertical="center" wrapText="1"/>
      <protection locked="0"/>
    </xf>
    <xf numFmtId="0" fontId="15" fillId="6" borderId="51" xfId="0" applyFont="1" applyFill="1" applyBorder="1" applyAlignment="1" applyProtection="1">
      <alignment horizontal="center" vertical="center" wrapText="1"/>
      <protection locked="0"/>
    </xf>
    <xf numFmtId="0" fontId="15" fillId="2" borderId="115" xfId="0" applyFont="1" applyFill="1" applyBorder="1" applyAlignment="1" applyProtection="1">
      <alignment horizontal="center" vertical="center" wrapText="1"/>
      <protection locked="0"/>
    </xf>
    <xf numFmtId="0" fontId="27" fillId="10" borderId="24" xfId="0" applyFont="1" applyFill="1" applyBorder="1" applyAlignment="1" applyProtection="1">
      <alignment horizontal="center" wrapText="1"/>
      <protection locked="0"/>
    </xf>
    <xf numFmtId="0" fontId="15" fillId="6" borderId="59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vertical="center" wrapText="1"/>
    </xf>
    <xf numFmtId="0" fontId="11" fillId="6" borderId="118" xfId="0" applyFont="1" applyFill="1" applyBorder="1" applyAlignment="1" applyProtection="1">
      <alignment horizontal="center" vertical="center" wrapText="1"/>
      <protection locked="0"/>
    </xf>
    <xf numFmtId="0" fontId="15" fillId="11" borderId="54" xfId="0" applyFont="1" applyFill="1" applyBorder="1" applyAlignment="1" applyProtection="1">
      <alignment horizontal="center" vertical="center" wrapText="1"/>
      <protection locked="0"/>
    </xf>
    <xf numFmtId="0" fontId="15" fillId="6" borderId="82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 applyProtection="1">
      <alignment horizontal="center" wrapText="1"/>
      <protection locked="0"/>
    </xf>
    <xf numFmtId="0" fontId="15" fillId="6" borderId="42" xfId="0" applyFont="1" applyFill="1" applyBorder="1" applyAlignment="1" applyProtection="1">
      <alignment horizontal="center" vertical="center" wrapText="1"/>
      <protection locked="0"/>
    </xf>
    <xf numFmtId="0" fontId="15" fillId="2" borderId="45" xfId="0" applyFont="1" applyFill="1" applyBorder="1" applyAlignment="1" applyProtection="1">
      <alignment horizontal="center" vertical="center" wrapText="1"/>
      <protection locked="0"/>
    </xf>
    <xf numFmtId="0" fontId="12" fillId="6" borderId="25" xfId="0" applyFont="1" applyFill="1" applyBorder="1" applyAlignment="1" applyProtection="1">
      <alignment horizontal="center" vertical="center" wrapText="1"/>
      <protection locked="0"/>
    </xf>
    <xf numFmtId="0" fontId="11" fillId="8" borderId="119" xfId="0" applyFont="1" applyFill="1" applyBorder="1" applyAlignment="1">
      <alignment horizontal="center" vertical="center" wrapText="1"/>
    </xf>
    <xf numFmtId="0" fontId="15" fillId="11" borderId="60" xfId="0" applyFont="1" applyFill="1" applyBorder="1" applyAlignment="1" applyProtection="1">
      <alignment horizontal="center" vertical="center" wrapText="1"/>
      <protection locked="0"/>
    </xf>
    <xf numFmtId="0" fontId="27" fillId="10" borderId="50" xfId="0" applyFont="1" applyFill="1" applyBorder="1" applyAlignment="1" applyProtection="1">
      <alignment horizontal="center" vertical="center" wrapText="1"/>
      <protection locked="0"/>
    </xf>
    <xf numFmtId="0" fontId="15" fillId="6" borderId="50" xfId="0" applyFont="1" applyFill="1" applyBorder="1" applyAlignment="1" applyProtection="1">
      <alignment horizontal="center" vertical="center" wrapText="1"/>
      <protection locked="0"/>
    </xf>
    <xf numFmtId="0" fontId="27" fillId="10" borderId="27" xfId="0" applyFont="1" applyFill="1" applyBorder="1" applyAlignment="1" applyProtection="1">
      <alignment wrapText="1"/>
      <protection locked="0"/>
    </xf>
    <xf numFmtId="0" fontId="15" fillId="6" borderId="119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/>
    <xf numFmtId="0" fontId="11" fillId="8" borderId="70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 applyProtection="1">
      <alignment horizontal="left" vertical="top" wrapText="1"/>
      <protection locked="0"/>
    </xf>
    <xf numFmtId="0" fontId="1" fillId="0" borderId="45" xfId="0" applyFont="1" applyBorder="1" applyAlignment="1">
      <alignment horizontal="center" vertical="center"/>
    </xf>
    <xf numFmtId="0" fontId="11" fillId="8" borderId="52" xfId="0" applyFont="1" applyFill="1" applyBorder="1" applyAlignment="1">
      <alignment horizontal="center" vertical="center" wrapText="1"/>
    </xf>
    <xf numFmtId="0" fontId="15" fillId="11" borderId="46" xfId="0" applyFont="1" applyFill="1" applyBorder="1" applyAlignment="1" applyProtection="1">
      <alignment horizontal="center" vertical="center" wrapText="1"/>
      <protection locked="0"/>
    </xf>
    <xf numFmtId="0" fontId="15" fillId="6" borderId="55" xfId="0" applyFont="1" applyFill="1" applyBorder="1" applyAlignment="1" applyProtection="1">
      <alignment horizontal="center" vertical="center" wrapText="1"/>
      <protection locked="0"/>
    </xf>
    <xf numFmtId="0" fontId="11" fillId="6" borderId="52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vertical="center"/>
    </xf>
    <xf numFmtId="0" fontId="15" fillId="6" borderId="28" xfId="0" applyFont="1" applyFill="1" applyBorder="1" applyAlignment="1" applyProtection="1">
      <alignment horizontal="center" vertical="center" wrapText="1"/>
      <protection locked="0"/>
    </xf>
    <xf numFmtId="0" fontId="15" fillId="11" borderId="110" xfId="0" applyFont="1" applyFill="1" applyBorder="1" applyAlignment="1" applyProtection="1">
      <alignment horizontal="center" vertical="center" wrapText="1"/>
      <protection locked="0"/>
    </xf>
    <xf numFmtId="0" fontId="15" fillId="6" borderId="33" xfId="0" applyFont="1" applyFill="1" applyBorder="1" applyAlignment="1" applyProtection="1">
      <alignment horizontal="center" vertical="center" wrapText="1"/>
      <protection locked="0"/>
    </xf>
    <xf numFmtId="0" fontId="15" fillId="6" borderId="72" xfId="0" applyFont="1" applyFill="1" applyBorder="1" applyAlignment="1" applyProtection="1">
      <alignment horizontal="center" vertical="center" wrapText="1"/>
      <protection locked="0"/>
    </xf>
    <xf numFmtId="0" fontId="15" fillId="6" borderId="19" xfId="0" applyFont="1" applyFill="1" applyBorder="1" applyAlignment="1" applyProtection="1">
      <alignment horizontal="center" vertical="center" wrapText="1"/>
      <protection locked="0"/>
    </xf>
    <xf numFmtId="0" fontId="27" fillId="10" borderId="19" xfId="0" applyFont="1" applyFill="1" applyBorder="1" applyAlignment="1" applyProtection="1">
      <alignment horizontal="center" wrapText="1"/>
      <protection locked="0"/>
    </xf>
    <xf numFmtId="0" fontId="27" fillId="10" borderId="55" xfId="0" applyFont="1" applyFill="1" applyBorder="1" applyAlignment="1" applyProtection="1">
      <alignment wrapText="1"/>
      <protection locked="0"/>
    </xf>
    <xf numFmtId="0" fontId="27" fillId="10" borderId="27" xfId="0" applyFont="1" applyFill="1" applyBorder="1" applyAlignment="1" applyProtection="1">
      <alignment horizontal="center" vertical="center" wrapText="1"/>
      <protection locked="0"/>
    </xf>
    <xf numFmtId="164" fontId="11" fillId="8" borderId="119" xfId="0" applyNumberFormat="1" applyFont="1" applyFill="1" applyBorder="1" applyAlignment="1">
      <alignment horizontal="center" vertical="center" wrapText="1"/>
    </xf>
    <xf numFmtId="164" fontId="15" fillId="11" borderId="45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78" xfId="0" applyNumberFormat="1" applyFont="1" applyFill="1" applyBorder="1" applyAlignment="1">
      <alignment horizontal="center" vertical="center" wrapText="1"/>
    </xf>
    <xf numFmtId="164" fontId="15" fillId="11" borderId="60" xfId="0" applyNumberFormat="1" applyFont="1" applyFill="1" applyBorder="1" applyAlignment="1" applyProtection="1">
      <alignment horizontal="center" vertical="center" wrapText="1"/>
      <protection locked="0"/>
    </xf>
    <xf numFmtId="164" fontId="15" fillId="6" borderId="50" xfId="0" applyNumberFormat="1" applyFont="1" applyFill="1" applyBorder="1" applyAlignment="1" applyProtection="1">
      <alignment horizontal="center" vertical="center" wrapText="1"/>
      <protection locked="0"/>
    </xf>
    <xf numFmtId="164" fontId="11" fillId="6" borderId="119" xfId="0" applyNumberFormat="1" applyFont="1" applyFill="1" applyBorder="1" applyAlignment="1" applyProtection="1">
      <alignment horizontal="center" vertical="center" wrapText="1"/>
      <protection locked="0"/>
    </xf>
    <xf numFmtId="164" fontId="11" fillId="8" borderId="70" xfId="0" applyNumberFormat="1" applyFont="1" applyFill="1" applyBorder="1" applyAlignment="1">
      <alignment horizontal="center" vertical="center" wrapText="1"/>
    </xf>
    <xf numFmtId="164" fontId="15" fillId="2" borderId="101" xfId="0" applyNumberFormat="1" applyFont="1" applyFill="1" applyBorder="1" applyAlignment="1">
      <alignment horizontal="center" vertical="center" wrapText="1"/>
    </xf>
    <xf numFmtId="164" fontId="15" fillId="2" borderId="45" xfId="0" applyNumberFormat="1" applyFont="1" applyFill="1" applyBorder="1" applyAlignment="1">
      <alignment horizontal="center" vertical="center" wrapText="1"/>
    </xf>
    <xf numFmtId="164" fontId="11" fillId="6" borderId="60" xfId="0" applyNumberFormat="1" applyFont="1" applyFill="1" applyBorder="1" applyAlignment="1" applyProtection="1">
      <alignment horizontal="center" vertical="center" wrapText="1"/>
      <protection locked="0"/>
    </xf>
    <xf numFmtId="164" fontId="15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7" xfId="0" applyFont="1" applyFill="1" applyBorder="1" applyAlignment="1">
      <alignment horizontal="center" vertical="center" wrapText="1"/>
    </xf>
    <xf numFmtId="0" fontId="21" fillId="10" borderId="27" xfId="0" applyFont="1" applyFill="1" applyBorder="1" applyAlignment="1" applyProtection="1">
      <alignment wrapText="1"/>
      <protection locked="0"/>
    </xf>
    <xf numFmtId="0" fontId="11" fillId="6" borderId="119" xfId="0" applyFont="1" applyFill="1" applyBorder="1" applyAlignment="1" applyProtection="1">
      <alignment horizontal="center" vertical="center" wrapText="1"/>
      <protection locked="0"/>
    </xf>
    <xf numFmtId="164" fontId="15" fillId="2" borderId="45" xfId="0" applyNumberFormat="1" applyFont="1" applyFill="1" applyBorder="1" applyAlignment="1" applyProtection="1">
      <alignment vertical="center" wrapText="1"/>
      <protection locked="0"/>
    </xf>
    <xf numFmtId="0" fontId="15" fillId="6" borderId="52" xfId="0" applyFont="1" applyFill="1" applyBorder="1" applyAlignment="1" applyProtection="1">
      <alignment horizontal="center" vertical="center" wrapText="1"/>
      <protection locked="0"/>
    </xf>
    <xf numFmtId="0" fontId="11" fillId="8" borderId="79" xfId="0" applyFont="1" applyFill="1" applyBorder="1" applyAlignment="1">
      <alignment horizontal="center" vertical="center" wrapText="1"/>
    </xf>
    <xf numFmtId="0" fontId="11" fillId="8" borderId="121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/>
    </xf>
    <xf numFmtId="0" fontId="0" fillId="8" borderId="52" xfId="0" applyFill="1" applyBorder="1" applyAlignment="1">
      <alignment horizontal="center" wrapText="1"/>
    </xf>
    <xf numFmtId="0" fontId="1" fillId="2" borderId="115" xfId="0" applyFont="1" applyFill="1" applyBorder="1" applyAlignment="1">
      <alignment horizontal="center" wrapText="1"/>
    </xf>
    <xf numFmtId="0" fontId="0" fillId="2" borderId="45" xfId="0" applyFill="1" applyBorder="1" applyAlignment="1">
      <alignment horizontal="center" wrapText="1"/>
    </xf>
    <xf numFmtId="0" fontId="1" fillId="11" borderId="46" xfId="0" applyFont="1" applyFill="1" applyBorder="1" applyAlignment="1" applyProtection="1">
      <alignment horizontal="center" wrapText="1"/>
      <protection locked="0"/>
    </xf>
    <xf numFmtId="0" fontId="1" fillId="6" borderId="55" xfId="0" applyFont="1" applyFill="1" applyBorder="1" applyAlignment="1" applyProtection="1">
      <alignment horizontal="center" wrapText="1"/>
      <protection locked="0"/>
    </xf>
    <xf numFmtId="0" fontId="0" fillId="8" borderId="28" xfId="0" applyFill="1" applyBorder="1" applyAlignment="1">
      <alignment horizontal="center" wrapText="1"/>
    </xf>
    <xf numFmtId="0" fontId="1" fillId="2" borderId="46" xfId="0" applyFont="1" applyFill="1" applyBorder="1" applyAlignment="1">
      <alignment horizontal="center" wrapText="1"/>
    </xf>
    <xf numFmtId="0" fontId="11" fillId="6" borderId="29" xfId="0" applyFont="1" applyFill="1" applyBorder="1" applyAlignment="1" applyProtection="1">
      <alignment horizontal="center" vertical="center" wrapText="1"/>
      <protection locked="0"/>
    </xf>
    <xf numFmtId="0" fontId="21" fillId="10" borderId="29" xfId="0" applyFont="1" applyFill="1" applyBorder="1" applyAlignment="1" applyProtection="1">
      <alignment wrapText="1"/>
      <protection locked="0"/>
    </xf>
    <xf numFmtId="0" fontId="11" fillId="6" borderId="122" xfId="0" applyFont="1" applyFill="1" applyBorder="1" applyAlignment="1" applyProtection="1">
      <alignment horizontal="center" vertical="center" wrapText="1"/>
      <protection locked="0"/>
    </xf>
    <xf numFmtId="0" fontId="0" fillId="8" borderId="71" xfId="0" applyFill="1" applyBorder="1" applyAlignment="1">
      <alignment horizontal="center" vertical="center" wrapText="1"/>
    </xf>
    <xf numFmtId="0" fontId="0" fillId="2" borderId="101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6" borderId="114" xfId="0" applyFill="1" applyBorder="1" applyAlignment="1" applyProtection="1">
      <alignment horizontal="center" wrapText="1"/>
      <protection locked="0"/>
    </xf>
    <xf numFmtId="0" fontId="0" fillId="8" borderId="107" xfId="0" applyFill="1" applyBorder="1" applyAlignment="1">
      <alignment horizontal="center" wrapText="1"/>
    </xf>
    <xf numFmtId="0" fontId="0" fillId="8" borderId="77" xfId="0" applyFill="1" applyBorder="1" applyAlignment="1">
      <alignment horizontal="center" wrapText="1"/>
    </xf>
    <xf numFmtId="0" fontId="24" fillId="11" borderId="123" xfId="0" applyFont="1" applyFill="1" applyBorder="1" applyAlignment="1" applyProtection="1">
      <alignment horizontal="center"/>
      <protection locked="0"/>
    </xf>
    <xf numFmtId="164" fontId="11" fillId="9" borderId="60" xfId="0" applyNumberFormat="1" applyFont="1" applyFill="1" applyBorder="1" applyAlignment="1">
      <alignment horizontal="center" vertical="center" wrapText="1"/>
    </xf>
    <xf numFmtId="0" fontId="0" fillId="6" borderId="124" xfId="0" applyFill="1" applyBorder="1" applyAlignment="1" applyProtection="1">
      <alignment horizontal="center"/>
      <protection locked="0"/>
    </xf>
    <xf numFmtId="0" fontId="0" fillId="2" borderId="45" xfId="0" applyFill="1" applyBorder="1" applyAlignment="1" applyProtection="1">
      <alignment horizontal="center"/>
      <protection locked="0"/>
    </xf>
    <xf numFmtId="0" fontId="0" fillId="8" borderId="73" xfId="0" applyFill="1" applyBorder="1" applyAlignment="1">
      <alignment horizontal="center" wrapText="1"/>
    </xf>
    <xf numFmtId="0" fontId="0" fillId="2" borderId="101" xfId="0" applyFill="1" applyBorder="1" applyAlignment="1">
      <alignment horizontal="center" wrapText="1"/>
    </xf>
    <xf numFmtId="0" fontId="0" fillId="6" borderId="123" xfId="0" applyFill="1" applyBorder="1" applyAlignment="1" applyProtection="1">
      <alignment horizontal="center"/>
      <protection locked="0"/>
    </xf>
    <xf numFmtId="0" fontId="0" fillId="6" borderId="124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8" borderId="72" xfId="0" applyFill="1" applyBorder="1" applyAlignment="1">
      <alignment horizontal="center" wrapText="1"/>
    </xf>
    <xf numFmtId="0" fontId="24" fillId="11" borderId="110" xfId="0" applyFont="1" applyFill="1" applyBorder="1" applyAlignment="1" applyProtection="1">
      <alignment horizontal="center"/>
      <protection locked="0"/>
    </xf>
    <xf numFmtId="0" fontId="11" fillId="9" borderId="110" xfId="0" applyFont="1" applyFill="1" applyBorder="1" applyAlignment="1">
      <alignment horizontal="center" vertical="center" wrapText="1"/>
    </xf>
    <xf numFmtId="0" fontId="0" fillId="6" borderId="50" xfId="0" applyFill="1" applyBorder="1" applyAlignment="1" applyProtection="1">
      <alignment horizontal="center"/>
      <protection locked="0"/>
    </xf>
    <xf numFmtId="0" fontId="0" fillId="6" borderId="111" xfId="0" applyFill="1" applyBorder="1" applyAlignment="1" applyProtection="1">
      <alignment horizontal="center"/>
      <protection locked="0"/>
    </xf>
    <xf numFmtId="0" fontId="0" fillId="8" borderId="70" xfId="0" applyFill="1" applyBorder="1" applyAlignment="1">
      <alignment horizontal="center" wrapText="1"/>
    </xf>
    <xf numFmtId="0" fontId="0" fillId="6" borderId="110" xfId="0" applyFill="1" applyBorder="1" applyAlignment="1" applyProtection="1">
      <alignment horizontal="center"/>
      <protection locked="0"/>
    </xf>
    <xf numFmtId="0" fontId="0" fillId="6" borderId="125" xfId="0" applyFill="1" applyBorder="1" applyAlignment="1" applyProtection="1">
      <alignment horizontal="center" vertical="center"/>
      <protection locked="0"/>
    </xf>
    <xf numFmtId="0" fontId="0" fillId="6" borderId="126" xfId="0" applyFill="1" applyBorder="1" applyAlignment="1" applyProtection="1">
      <alignment horizontal="center" vertical="center"/>
      <protection locked="0"/>
    </xf>
    <xf numFmtId="0" fontId="11" fillId="8" borderId="127" xfId="0" applyFont="1" applyFill="1" applyBorder="1" applyAlignment="1">
      <alignment horizontal="center" vertical="center" wrapText="1"/>
    </xf>
    <xf numFmtId="0" fontId="12" fillId="11" borderId="128" xfId="0" applyFont="1" applyFill="1" applyBorder="1" applyAlignment="1" applyProtection="1">
      <alignment horizontal="center" vertical="center" wrapText="1"/>
      <protection locked="0"/>
    </xf>
    <xf numFmtId="0" fontId="11" fillId="6" borderId="129" xfId="0" applyFont="1" applyFill="1" applyBorder="1" applyAlignment="1" applyProtection="1">
      <alignment horizontal="center" vertical="center" wrapText="1"/>
      <protection locked="0"/>
    </xf>
    <xf numFmtId="0" fontId="27" fillId="10" borderId="4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0" fontId="11" fillId="6" borderId="128" xfId="0" applyFont="1" applyFill="1" applyBorder="1" applyAlignment="1" applyProtection="1">
      <alignment horizontal="center" vertical="center" wrapText="1"/>
      <protection locked="0"/>
    </xf>
    <xf numFmtId="0" fontId="15" fillId="6" borderId="91" xfId="0" applyFont="1" applyFill="1" applyBorder="1" applyAlignment="1" applyProtection="1">
      <alignment horizontal="center" vertical="center" wrapText="1"/>
      <protection locked="0"/>
    </xf>
    <xf numFmtId="0" fontId="11" fillId="6" borderId="127" xfId="0" applyFont="1" applyFill="1" applyBorder="1" applyAlignment="1" applyProtection="1">
      <alignment horizontal="center" vertical="center" wrapText="1"/>
      <protection locked="0"/>
    </xf>
    <xf numFmtId="0" fontId="0" fillId="8" borderId="130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24" fillId="11" borderId="54" xfId="0" applyFont="1" applyFill="1" applyBorder="1" applyAlignment="1" applyProtection="1">
      <alignment horizontal="center"/>
      <protection locked="0"/>
    </xf>
    <xf numFmtId="0" fontId="0" fillId="6" borderId="82" xfId="0" applyFill="1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8" borderId="23" xfId="0" applyFill="1" applyBorder="1" applyAlignment="1">
      <alignment horizontal="center" vertical="center"/>
    </xf>
    <xf numFmtId="0" fontId="0" fillId="2" borderId="114" xfId="0" applyFill="1" applyBorder="1" applyAlignment="1">
      <alignment horizontal="center" vertical="center"/>
    </xf>
    <xf numFmtId="0" fontId="0" fillId="6" borderId="29" xfId="0" applyFill="1" applyBorder="1" applyAlignment="1" applyProtection="1">
      <alignment horizontal="center"/>
      <protection locked="0"/>
    </xf>
    <xf numFmtId="0" fontId="0" fillId="0" borderId="131" xfId="0" applyBorder="1" applyAlignment="1" applyProtection="1">
      <alignment wrapText="1"/>
      <protection locked="0"/>
    </xf>
    <xf numFmtId="0" fontId="0" fillId="2" borderId="45" xfId="0" applyFill="1" applyBorder="1" applyAlignment="1" applyProtection="1">
      <alignment wrapText="1"/>
      <protection locked="0"/>
    </xf>
    <xf numFmtId="0" fontId="0" fillId="8" borderId="76" xfId="0" applyFill="1" applyBorder="1" applyAlignment="1">
      <alignment horizontal="center" vertical="center"/>
    </xf>
    <xf numFmtId="0" fontId="0" fillId="2" borderId="101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78" xfId="0" applyBorder="1" applyAlignment="1" applyProtection="1">
      <alignment horizontal="center" wrapText="1"/>
      <protection locked="0"/>
    </xf>
    <xf numFmtId="0" fontId="0" fillId="0" borderId="115" xfId="0" applyBorder="1" applyProtection="1">
      <protection locked="0"/>
    </xf>
    <xf numFmtId="0" fontId="0" fillId="8" borderId="130" xfId="0" applyFill="1" applyBorder="1" applyAlignment="1">
      <alignment horizontal="center" vertical="center"/>
    </xf>
    <xf numFmtId="0" fontId="0" fillId="8" borderId="77" xfId="0" applyFill="1" applyBorder="1" applyAlignment="1">
      <alignment horizontal="center"/>
    </xf>
    <xf numFmtId="0" fontId="1" fillId="11" borderId="45" xfId="0" applyFont="1" applyFill="1" applyBorder="1" applyAlignment="1" applyProtection="1">
      <alignment horizontal="center" vertical="center"/>
      <protection locked="0"/>
    </xf>
    <xf numFmtId="0" fontId="1" fillId="11" borderId="78" xfId="0" applyFont="1" applyFill="1" applyBorder="1" applyAlignment="1" applyProtection="1">
      <alignment horizontal="center" vertical="center"/>
      <protection locked="0"/>
    </xf>
    <xf numFmtId="0" fontId="29" fillId="0" borderId="45" xfId="0" applyFont="1" applyBorder="1" applyAlignment="1">
      <alignment horizontal="center" vertical="center"/>
    </xf>
    <xf numFmtId="0" fontId="0" fillId="2" borderId="123" xfId="0" applyFill="1" applyBorder="1" applyAlignment="1">
      <alignment horizontal="center" vertical="center"/>
    </xf>
    <xf numFmtId="0" fontId="0" fillId="6" borderId="32" xfId="0" applyFill="1" applyBorder="1" applyAlignment="1" applyProtection="1">
      <alignment horizontal="center" wrapText="1"/>
      <protection locked="0"/>
    </xf>
    <xf numFmtId="0" fontId="30" fillId="10" borderId="32" xfId="0" applyFont="1" applyFill="1" applyBorder="1" applyProtection="1">
      <protection locked="0"/>
    </xf>
    <xf numFmtId="0" fontId="0" fillId="0" borderId="101" xfId="0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0" fontId="24" fillId="11" borderId="116" xfId="0" applyFont="1" applyFill="1" applyBorder="1" applyAlignment="1" applyProtection="1">
      <alignment horizontal="center"/>
      <protection locked="0"/>
    </xf>
    <xf numFmtId="0" fontId="0" fillId="6" borderId="36" xfId="0" applyFill="1" applyBorder="1" applyAlignment="1" applyProtection="1">
      <alignment horizontal="center" wrapText="1"/>
      <protection locked="0"/>
    </xf>
    <xf numFmtId="0" fontId="0" fillId="6" borderId="124" xfId="0" applyFill="1" applyBorder="1" applyAlignment="1" applyProtection="1">
      <alignment horizontal="center" wrapText="1"/>
      <protection locked="0"/>
    </xf>
    <xf numFmtId="0" fontId="0" fillId="2" borderId="45" xfId="0" applyFill="1" applyBorder="1" applyAlignment="1" applyProtection="1">
      <alignment horizontal="center" wrapText="1"/>
      <protection locked="0"/>
    </xf>
    <xf numFmtId="0" fontId="0" fillId="6" borderId="124" xfId="0" applyFill="1" applyBorder="1" applyAlignment="1" applyProtection="1">
      <alignment horizontal="center" vertical="center" wrapText="1"/>
      <protection locked="0"/>
    </xf>
    <xf numFmtId="0" fontId="0" fillId="2" borderId="45" xfId="0" applyFill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101" xfId="0" applyBorder="1" applyAlignment="1" applyProtection="1">
      <alignment horizontal="left" wrapText="1"/>
      <protection locked="0"/>
    </xf>
    <xf numFmtId="0" fontId="0" fillId="2" borderId="45" xfId="0" applyFill="1" applyBorder="1" applyAlignment="1" applyProtection="1">
      <alignment horizontal="left" wrapText="1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0" fillId="0" borderId="132" xfId="0" applyBorder="1" applyAlignment="1" applyProtection="1">
      <alignment wrapText="1"/>
      <protection locked="0"/>
    </xf>
    <xf numFmtId="0" fontId="0" fillId="0" borderId="43" xfId="0" applyBorder="1" applyAlignment="1" applyProtection="1">
      <alignment vertical="center" wrapText="1" readingOrder="1"/>
      <protection locked="0"/>
    </xf>
    <xf numFmtId="0" fontId="24" fillId="11" borderId="123" xfId="0" applyFont="1" applyFill="1" applyBorder="1" applyAlignment="1" applyProtection="1">
      <alignment horizontal="center" wrapText="1"/>
      <protection locked="0"/>
    </xf>
    <xf numFmtId="0" fontId="30" fillId="10" borderId="32" xfId="0" applyFont="1" applyFill="1" applyBorder="1" applyAlignment="1" applyProtection="1">
      <alignment wrapText="1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6" borderId="32" xfId="0" applyFill="1" applyBorder="1" applyAlignment="1" applyProtection="1">
      <alignment horizontal="center" vertical="center" wrapText="1"/>
      <protection locked="0"/>
    </xf>
    <xf numFmtId="0" fontId="0" fillId="0" borderId="101" xfId="0" applyBorder="1" applyAlignment="1">
      <alignment wrapText="1"/>
    </xf>
    <xf numFmtId="0" fontId="0" fillId="2" borderId="45" xfId="0" applyFill="1" applyBorder="1" applyAlignment="1">
      <alignment wrapText="1"/>
    </xf>
    <xf numFmtId="0" fontId="0" fillId="2" borderId="78" xfId="0" applyFill="1" applyBorder="1" applyAlignment="1">
      <alignment horizontal="center" vertical="center"/>
    </xf>
    <xf numFmtId="0" fontId="0" fillId="6" borderId="40" xfId="0" applyFill="1" applyBorder="1" applyAlignment="1" applyProtection="1">
      <alignment horizontal="center" wrapText="1"/>
      <protection locked="0"/>
    </xf>
    <xf numFmtId="0" fontId="0" fillId="8" borderId="27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6" borderId="50" xfId="0" applyFill="1" applyBorder="1" applyAlignment="1" applyProtection="1">
      <alignment horizontal="center" wrapText="1"/>
      <protection locked="0"/>
    </xf>
    <xf numFmtId="0" fontId="0" fillId="6" borderId="27" xfId="0" applyFill="1" applyBorder="1" applyAlignment="1" applyProtection="1">
      <alignment horizontal="center" wrapText="1"/>
      <protection locked="0"/>
    </xf>
    <xf numFmtId="0" fontId="0" fillId="8" borderId="119" xfId="0" applyFill="1" applyBorder="1" applyAlignment="1">
      <alignment horizontal="center"/>
    </xf>
    <xf numFmtId="0" fontId="24" fillId="11" borderId="125" xfId="0" applyFont="1" applyFill="1" applyBorder="1" applyAlignment="1" applyProtection="1">
      <alignment horizontal="center" wrapText="1"/>
      <protection locked="0"/>
    </xf>
    <xf numFmtId="0" fontId="30" fillId="14" borderId="84" xfId="0" applyFont="1" applyFill="1" applyBorder="1" applyProtection="1">
      <protection locked="0"/>
    </xf>
    <xf numFmtId="0" fontId="0" fillId="0" borderId="101" xfId="0" applyBorder="1" applyProtection="1">
      <protection locked="0"/>
    </xf>
    <xf numFmtId="0" fontId="0" fillId="8" borderId="45" xfId="0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2" borderId="78" xfId="0" applyFill="1" applyBorder="1" applyAlignment="1">
      <alignment horizontal="center"/>
    </xf>
    <xf numFmtId="0" fontId="30" fillId="14" borderId="82" xfId="0" applyFont="1" applyFill="1" applyBorder="1" applyAlignment="1" applyProtection="1">
      <alignment wrapText="1"/>
      <protection locked="0"/>
    </xf>
    <xf numFmtId="0" fontId="0" fillId="8" borderId="79" xfId="0" applyFill="1" applyBorder="1" applyAlignment="1">
      <alignment horizontal="center"/>
    </xf>
    <xf numFmtId="0" fontId="32" fillId="14" borderId="82" xfId="0" applyFont="1" applyFill="1" applyBorder="1" applyAlignment="1" applyProtection="1">
      <alignment horizontal="center" wrapText="1"/>
      <protection locked="0"/>
    </xf>
    <xf numFmtId="0" fontId="16" fillId="8" borderId="101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21" fillId="10" borderId="80" xfId="0" applyFont="1" applyFill="1" applyBorder="1" applyAlignment="1" applyProtection="1">
      <alignment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0" fillId="0" borderId="45" xfId="0" applyBorder="1"/>
    <xf numFmtId="0" fontId="0" fillId="2" borderId="45" xfId="0" applyFill="1" applyBorder="1"/>
    <xf numFmtId="0" fontId="0" fillId="0" borderId="78" xfId="0" applyBorder="1"/>
    <xf numFmtId="0" fontId="15" fillId="9" borderId="45" xfId="0" applyFont="1" applyFill="1" applyBorder="1" applyAlignment="1">
      <alignment horizontal="center" vertical="center" wrapText="1"/>
    </xf>
    <xf numFmtId="0" fontId="11" fillId="6" borderId="78" xfId="0" applyFont="1" applyFill="1" applyBorder="1" applyAlignment="1" applyProtection="1">
      <alignment horizontal="center" vertical="center" wrapText="1"/>
      <protection locked="0"/>
    </xf>
    <xf numFmtId="0" fontId="33" fillId="10" borderId="45" xfId="0" applyFont="1" applyFill="1" applyBorder="1" applyAlignment="1" applyProtection="1">
      <alignment wrapText="1"/>
      <protection locked="0"/>
    </xf>
    <xf numFmtId="0" fontId="1" fillId="0" borderId="45" xfId="0" applyFont="1" applyBorder="1" applyAlignment="1">
      <alignment horizontal="center"/>
    </xf>
    <xf numFmtId="0" fontId="1" fillId="0" borderId="78" xfId="0" applyFon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" fillId="0" borderId="45" xfId="0" applyFont="1" applyBorder="1" applyAlignment="1">
      <alignment horizontal="center" wrapText="1"/>
    </xf>
    <xf numFmtId="0" fontId="22" fillId="0" borderId="45" xfId="1" applyBorder="1" applyAlignment="1">
      <alignment horizontal="left" vertical="center" wrapText="1" indent="1"/>
    </xf>
    <xf numFmtId="0" fontId="2" fillId="2" borderId="0" xfId="0" applyFont="1" applyFill="1" applyAlignment="1">
      <alignment horizontal="center"/>
    </xf>
    <xf numFmtId="0" fontId="2" fillId="9" borderId="78" xfId="0" applyFont="1" applyFill="1" applyBorder="1" applyAlignment="1">
      <alignment horizontal="center"/>
    </xf>
    <xf numFmtId="0" fontId="25" fillId="2" borderId="45" xfId="0" applyFont="1" applyFill="1" applyBorder="1" applyAlignment="1">
      <alignment horizontal="center"/>
    </xf>
    <xf numFmtId="0" fontId="14" fillId="6" borderId="78" xfId="0" applyFont="1" applyFill="1" applyBorder="1" applyAlignment="1" applyProtection="1">
      <alignment horizontal="center" vertical="center" wrapText="1"/>
      <protection locked="0"/>
    </xf>
    <xf numFmtId="0" fontId="8" fillId="7" borderId="78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27" fillId="10" borderId="11" xfId="0" applyFont="1" applyFill="1" applyBorder="1" applyAlignment="1" applyProtection="1">
      <alignment horizontal="center" vertical="center" wrapText="1"/>
      <protection locked="0"/>
    </xf>
    <xf numFmtId="0" fontId="21" fillId="10" borderId="11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09" xfId="0" applyFont="1" applyFill="1" applyBorder="1" applyAlignment="1">
      <alignment horizontal="center" vertical="center" wrapText="1"/>
    </xf>
    <xf numFmtId="0" fontId="21" fillId="10" borderId="15" xfId="0" applyFont="1" applyFill="1" applyBorder="1" applyAlignment="1" applyProtection="1">
      <alignment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1" fillId="6" borderId="72" xfId="0" applyFont="1" applyFill="1" applyBorder="1" applyAlignment="1" applyProtection="1">
      <alignment horizontal="center" vertical="center" wrapText="1"/>
      <protection locked="0"/>
    </xf>
    <xf numFmtId="0" fontId="11" fillId="8" borderId="110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15" fillId="6" borderId="23" xfId="0" applyFont="1" applyFill="1" applyBorder="1" applyAlignment="1" applyProtection="1">
      <alignment horizontal="center" vertical="center" wrapText="1"/>
      <protection locked="0"/>
    </xf>
    <xf numFmtId="0" fontId="11" fillId="8" borderId="114" xfId="0" applyFont="1" applyFill="1" applyBorder="1" applyAlignment="1">
      <alignment horizontal="center" vertical="center" wrapText="1"/>
    </xf>
    <xf numFmtId="0" fontId="15" fillId="2" borderId="114" xfId="0" applyFont="1" applyFill="1" applyBorder="1" applyAlignment="1">
      <alignment horizontal="center" vertical="center" wrapText="1"/>
    </xf>
    <xf numFmtId="0" fontId="27" fillId="10" borderId="23" xfId="0" applyFont="1" applyFill="1" applyBorder="1" applyAlignment="1" applyProtection="1">
      <alignment horizontal="center" wrapText="1"/>
      <protection locked="0"/>
    </xf>
    <xf numFmtId="0" fontId="15" fillId="8" borderId="69" xfId="0" applyFont="1" applyFill="1" applyBorder="1" applyAlignment="1">
      <alignment horizontal="center" vertical="center" wrapText="1"/>
    </xf>
    <xf numFmtId="0" fontId="15" fillId="2" borderId="118" xfId="0" applyFont="1" applyFill="1" applyBorder="1" applyAlignment="1">
      <alignment horizontal="center" vertical="center" wrapText="1"/>
    </xf>
    <xf numFmtId="0" fontId="27" fillId="10" borderId="15" xfId="0" applyFont="1" applyFill="1" applyBorder="1" applyAlignment="1" applyProtection="1">
      <alignment horizontal="center" wrapText="1"/>
      <protection locked="0"/>
    </xf>
    <xf numFmtId="0" fontId="15" fillId="2" borderId="25" xfId="0" applyFont="1" applyFill="1" applyBorder="1" applyAlignment="1">
      <alignment horizontal="center" vertical="center" wrapText="1"/>
    </xf>
    <xf numFmtId="0" fontId="27" fillId="10" borderId="25" xfId="0" applyFont="1" applyFill="1" applyBorder="1" applyAlignment="1" applyProtection="1">
      <alignment horizontal="center" vertical="center" wrapText="1"/>
      <protection locked="0"/>
    </xf>
    <xf numFmtId="0" fontId="21" fillId="10" borderId="24" xfId="0" applyFont="1" applyFill="1" applyBorder="1" applyAlignment="1" applyProtection="1">
      <alignment wrapText="1"/>
      <protection locked="0"/>
    </xf>
    <xf numFmtId="0" fontId="11" fillId="6" borderId="42" xfId="0" applyFont="1" applyFill="1" applyBorder="1" applyAlignment="1" applyProtection="1">
      <alignment horizontal="center" vertical="center" wrapText="1"/>
      <protection locked="0"/>
    </xf>
    <xf numFmtId="0" fontId="27" fillId="10" borderId="45" xfId="0" applyFont="1" applyFill="1" applyBorder="1" applyAlignment="1" applyProtection="1">
      <alignment horizontal="center" wrapText="1"/>
      <protection locked="0"/>
    </xf>
    <xf numFmtId="0" fontId="15" fillId="6" borderId="0" xfId="0" applyFont="1" applyFill="1" applyAlignment="1" applyProtection="1">
      <alignment horizontal="center" vertical="center" wrapText="1"/>
      <protection locked="0"/>
    </xf>
    <xf numFmtId="0" fontId="34" fillId="15" borderId="45" xfId="0" applyFont="1" applyFill="1" applyBorder="1" applyAlignment="1">
      <alignment vertical="top" wrapText="1" indent="1"/>
    </xf>
    <xf numFmtId="0" fontId="11" fillId="2" borderId="60" xfId="0" applyFont="1" applyFill="1" applyBorder="1" applyAlignment="1">
      <alignment horizontal="center" vertical="center" wrapText="1"/>
    </xf>
    <xf numFmtId="0" fontId="27" fillId="10" borderId="25" xfId="0" applyFont="1" applyFill="1" applyBorder="1" applyAlignment="1" applyProtection="1">
      <alignment horizontal="center" wrapText="1"/>
      <protection locked="0"/>
    </xf>
    <xf numFmtId="0" fontId="35" fillId="15" borderId="0" xfId="0" applyFont="1" applyFill="1" applyAlignment="1">
      <alignment vertical="top" wrapText="1" indent="1"/>
    </xf>
    <xf numFmtId="0" fontId="11" fillId="2" borderId="46" xfId="0" applyFont="1" applyFill="1" applyBorder="1" applyAlignment="1">
      <alignment horizontal="center" vertical="center" wrapText="1"/>
    </xf>
    <xf numFmtId="0" fontId="21" fillId="10" borderId="28" xfId="0" applyFont="1" applyFill="1" applyBorder="1" applyAlignment="1" applyProtection="1">
      <alignment horizontal="center" wrapText="1"/>
      <protection locked="0"/>
    </xf>
    <xf numFmtId="0" fontId="27" fillId="10" borderId="19" xfId="0" applyFont="1" applyFill="1" applyBorder="1" applyAlignment="1" applyProtection="1">
      <alignment wrapText="1"/>
      <protection locked="0"/>
    </xf>
    <xf numFmtId="0" fontId="11" fillId="2" borderId="63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27" fillId="10" borderId="45" xfId="0" applyFont="1" applyFill="1" applyBorder="1" applyAlignment="1" applyProtection="1">
      <alignment wrapText="1"/>
      <protection locked="0"/>
    </xf>
    <xf numFmtId="0" fontId="15" fillId="6" borderId="57" xfId="0" applyFont="1" applyFill="1" applyBorder="1" applyAlignment="1" applyProtection="1">
      <alignment horizontal="center" vertical="center" wrapText="1"/>
      <protection locked="0"/>
    </xf>
    <xf numFmtId="0" fontId="27" fillId="10" borderId="28" xfId="0" applyFont="1" applyFill="1" applyBorder="1" applyAlignment="1" applyProtection="1">
      <alignment horizontal="center" wrapText="1"/>
      <protection locked="0"/>
    </xf>
    <xf numFmtId="0" fontId="15" fillId="2" borderId="71" xfId="0" applyFont="1" applyFill="1" applyBorder="1" applyAlignment="1">
      <alignment horizontal="center" vertical="center" wrapText="1"/>
    </xf>
    <xf numFmtId="0" fontId="36" fillId="0" borderId="45" xfId="0" applyFont="1" applyBorder="1" applyAlignment="1">
      <alignment vertical="center" wrapText="1"/>
    </xf>
    <xf numFmtId="164" fontId="11" fillId="2" borderId="45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63" xfId="0" applyNumberFormat="1" applyFont="1" applyFill="1" applyBorder="1" applyAlignment="1">
      <alignment horizontal="center" vertical="center" wrapText="1"/>
    </xf>
    <xf numFmtId="164" fontId="15" fillId="2" borderId="60" xfId="0" applyNumberFormat="1" applyFont="1" applyFill="1" applyBorder="1" applyAlignment="1">
      <alignment horizontal="center" vertical="center" wrapText="1"/>
    </xf>
    <xf numFmtId="0" fontId="27" fillId="10" borderId="25" xfId="0" applyFont="1" applyFill="1" applyBorder="1" applyAlignment="1" applyProtection="1">
      <alignment wrapText="1"/>
      <protection locked="0"/>
    </xf>
    <xf numFmtId="164" fontId="11" fillId="8" borderId="45" xfId="0" applyNumberFormat="1" applyFont="1" applyFill="1" applyBorder="1" applyAlignment="1">
      <alignment horizontal="center" vertical="center" wrapText="1"/>
    </xf>
    <xf numFmtId="0" fontId="21" fillId="10" borderId="119" xfId="0" applyFont="1" applyFill="1" applyBorder="1" applyAlignment="1" applyProtection="1">
      <alignment horizontal="center" vertical="center" wrapText="1"/>
      <protection locked="0"/>
    </xf>
    <xf numFmtId="0" fontId="21" fillId="10" borderId="60" xfId="0" applyFont="1" applyFill="1" applyBorder="1" applyAlignment="1" applyProtection="1">
      <alignment wrapText="1"/>
      <protection locked="0"/>
    </xf>
    <xf numFmtId="0" fontId="11" fillId="2" borderId="115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 applyProtection="1">
      <alignment horizontal="center" vertical="center" wrapText="1"/>
      <protection locked="0"/>
    </xf>
    <xf numFmtId="0" fontId="37" fillId="0" borderId="45" xfId="0" applyFont="1" applyBorder="1" applyAlignment="1">
      <alignment horizontal="center" vertical="center"/>
    </xf>
    <xf numFmtId="0" fontId="11" fillId="8" borderId="46" xfId="0" applyFont="1" applyFill="1" applyBorder="1" applyAlignment="1">
      <alignment horizontal="center" vertical="center" wrapText="1"/>
    </xf>
    <xf numFmtId="0" fontId="21" fillId="10" borderId="28" xfId="0" applyFont="1" applyFill="1" applyBorder="1" applyAlignment="1" applyProtection="1">
      <alignment horizontal="center" vertical="center" wrapText="1"/>
      <protection locked="0"/>
    </xf>
    <xf numFmtId="0" fontId="15" fillId="2" borderId="46" xfId="0" applyFont="1" applyFill="1" applyBorder="1" applyAlignment="1">
      <alignment horizontal="center" vertical="center" wrapText="1"/>
    </xf>
    <xf numFmtId="0" fontId="12" fillId="6" borderId="122" xfId="0" applyFont="1" applyFill="1" applyBorder="1" applyAlignment="1" applyProtection="1">
      <alignment horizontal="center" vertical="center" wrapText="1"/>
      <protection locked="0"/>
    </xf>
    <xf numFmtId="0" fontId="12" fillId="2" borderId="45" xfId="0" applyFont="1" applyFill="1" applyBorder="1" applyAlignment="1" applyProtection="1">
      <alignment horizontal="center" vertical="center" wrapText="1"/>
      <protection locked="0"/>
    </xf>
    <xf numFmtId="0" fontId="0" fillId="8" borderId="46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30" fillId="10" borderId="55" xfId="0" applyFont="1" applyFill="1" applyBorder="1" applyAlignment="1" applyProtection="1">
      <alignment horizontal="center" wrapText="1"/>
      <protection locked="0"/>
    </xf>
    <xf numFmtId="0" fontId="0" fillId="6" borderId="20" xfId="0" applyFill="1" applyBorder="1" applyAlignment="1" applyProtection="1">
      <alignment horizontal="center" vertical="center" wrapText="1"/>
      <protection locked="0"/>
    </xf>
    <xf numFmtId="0" fontId="0" fillId="6" borderId="46" xfId="0" applyFill="1" applyBorder="1" applyAlignment="1" applyProtection="1">
      <alignment horizontal="center" vertical="center" wrapText="1"/>
      <protection locked="0"/>
    </xf>
    <xf numFmtId="0" fontId="30" fillId="10" borderId="55" xfId="0" applyFont="1" applyFill="1" applyBorder="1" applyAlignment="1" applyProtection="1">
      <alignment horizontal="center" vertical="center" wrapText="1"/>
      <protection locked="0"/>
    </xf>
    <xf numFmtId="0" fontId="1" fillId="9" borderId="123" xfId="0" applyFont="1" applyFill="1" applyBorder="1" applyAlignment="1">
      <alignment horizontal="center" wrapText="1"/>
    </xf>
    <xf numFmtId="0" fontId="12" fillId="6" borderId="124" xfId="0" applyFont="1" applyFill="1" applyBorder="1" applyAlignment="1" applyProtection="1">
      <alignment horizontal="center" vertical="center" wrapText="1"/>
      <protection locked="0"/>
    </xf>
    <xf numFmtId="0" fontId="0" fillId="8" borderId="123" xfId="0" applyFill="1" applyBorder="1" applyAlignment="1">
      <alignment horizontal="center" wrapText="1"/>
    </xf>
    <xf numFmtId="0" fontId="0" fillId="2" borderId="123" xfId="0" applyFill="1" applyBorder="1" applyAlignment="1">
      <alignment horizontal="center" wrapText="1"/>
    </xf>
    <xf numFmtId="0" fontId="0" fillId="8" borderId="45" xfId="0" applyFill="1" applyBorder="1" applyAlignment="1">
      <alignment horizontal="center" wrapText="1"/>
    </xf>
    <xf numFmtId="0" fontId="12" fillId="6" borderId="123" xfId="0" applyFont="1" applyFill="1" applyBorder="1" applyAlignment="1" applyProtection="1">
      <alignment horizontal="center" vertical="center" wrapText="1"/>
      <protection locked="0"/>
    </xf>
    <xf numFmtId="0" fontId="0" fillId="9" borderId="110" xfId="0" applyFill="1" applyBorder="1" applyAlignment="1">
      <alignment horizontal="center" wrapText="1"/>
    </xf>
    <xf numFmtId="0" fontId="12" fillId="6" borderId="112" xfId="0" applyFont="1" applyFill="1" applyBorder="1" applyAlignment="1" applyProtection="1">
      <alignment horizontal="center" vertical="center" wrapText="1"/>
      <protection locked="0"/>
    </xf>
    <xf numFmtId="0" fontId="0" fillId="8" borderId="110" xfId="0" applyFill="1" applyBorder="1" applyAlignment="1">
      <alignment horizontal="center" wrapText="1"/>
    </xf>
    <xf numFmtId="0" fontId="0" fillId="2" borderId="110" xfId="0" applyFill="1" applyBorder="1" applyAlignment="1">
      <alignment horizontal="center" wrapText="1"/>
    </xf>
    <xf numFmtId="0" fontId="12" fillId="6" borderId="110" xfId="0" applyFont="1" applyFill="1" applyBorder="1" applyAlignment="1" applyProtection="1">
      <alignment horizontal="center" vertical="center" wrapText="1"/>
      <protection locked="0"/>
    </xf>
    <xf numFmtId="0" fontId="0" fillId="2" borderId="116" xfId="0" applyFill="1" applyBorder="1" applyAlignment="1">
      <alignment horizontal="center" vertical="center"/>
    </xf>
    <xf numFmtId="0" fontId="0" fillId="0" borderId="131" xfId="0" applyBorder="1" applyProtection="1">
      <protection locked="0"/>
    </xf>
    <xf numFmtId="0" fontId="0" fillId="2" borderId="45" xfId="0" applyFill="1" applyBorder="1" applyProtection="1">
      <protection locked="0"/>
    </xf>
    <xf numFmtId="0" fontId="0" fillId="8" borderId="116" xfId="0" applyFill="1" applyBorder="1" applyAlignment="1">
      <alignment horizontal="center" vertical="center"/>
    </xf>
    <xf numFmtId="0" fontId="0" fillId="6" borderId="116" xfId="0" applyFill="1" applyBorder="1" applyAlignment="1" applyProtection="1">
      <alignment horizontal="center" vertical="center" wrapText="1"/>
      <protection locked="0"/>
    </xf>
    <xf numFmtId="0" fontId="0" fillId="8" borderId="123" xfId="0" applyFill="1" applyBorder="1" applyAlignment="1">
      <alignment horizontal="center" vertical="center"/>
    </xf>
    <xf numFmtId="0" fontId="0" fillId="6" borderId="123" xfId="0" applyFill="1" applyBorder="1" applyAlignment="1" applyProtection="1">
      <alignment horizontal="center" vertical="center" wrapText="1"/>
      <protection locked="0"/>
    </xf>
    <xf numFmtId="0" fontId="30" fillId="0" borderId="101" xfId="0" applyFont="1" applyBorder="1" applyAlignment="1" applyProtection="1">
      <alignment vertical="center" wrapText="1"/>
      <protection locked="0"/>
    </xf>
    <xf numFmtId="0" fontId="0" fillId="0" borderId="133" xfId="0" applyBorder="1" applyAlignment="1" applyProtection="1">
      <alignment horizontal="left" wrapText="1"/>
      <protection locked="0"/>
    </xf>
    <xf numFmtId="0" fontId="0" fillId="0" borderId="101" xfId="0" applyBorder="1" applyAlignment="1" applyProtection="1">
      <alignment horizontal="left"/>
      <protection locked="0"/>
    </xf>
    <xf numFmtId="0" fontId="0" fillId="2" borderId="45" xfId="0" applyFill="1" applyBorder="1" applyAlignment="1" applyProtection="1">
      <alignment horizontal="left"/>
      <protection locked="0"/>
    </xf>
    <xf numFmtId="165" fontId="0" fillId="0" borderId="101" xfId="0" applyNumberFormat="1" applyBorder="1" applyAlignment="1" applyProtection="1">
      <alignment wrapText="1"/>
      <protection locked="0"/>
    </xf>
    <xf numFmtId="0" fontId="0" fillId="0" borderId="134" xfId="0" applyBorder="1" applyAlignment="1" applyProtection="1">
      <alignment horizontal="left" wrapText="1"/>
      <protection locked="0"/>
    </xf>
    <xf numFmtId="0" fontId="0" fillId="6" borderId="32" xfId="0" applyFill="1" applyBorder="1" applyAlignment="1" applyProtection="1">
      <alignment horizontal="left"/>
      <protection locked="0"/>
    </xf>
    <xf numFmtId="0" fontId="38" fillId="0" borderId="132" xfId="0" applyFont="1" applyBorder="1" applyAlignment="1" applyProtection="1">
      <alignment wrapText="1"/>
      <protection locked="0"/>
    </xf>
    <xf numFmtId="0" fontId="38" fillId="2" borderId="45" xfId="0" applyFont="1" applyFill="1" applyBorder="1" applyAlignment="1" applyProtection="1">
      <alignment wrapText="1"/>
      <protection locked="0"/>
    </xf>
    <xf numFmtId="0" fontId="30" fillId="0" borderId="132" xfId="0" applyFont="1" applyBorder="1" applyAlignment="1" applyProtection="1">
      <alignment vertical="center" wrapText="1"/>
      <protection locked="0"/>
    </xf>
    <xf numFmtId="0" fontId="0" fillId="0" borderId="101" xfId="0" applyBorder="1"/>
    <xf numFmtId="0" fontId="0" fillId="9" borderId="123" xfId="0" applyFill="1" applyBorder="1" applyAlignment="1">
      <alignment horizontal="center" vertical="center"/>
    </xf>
    <xf numFmtId="0" fontId="0" fillId="9" borderId="32" xfId="0" applyFill="1" applyBorder="1" applyAlignment="1" applyProtection="1">
      <alignment horizontal="center" vertical="center" wrapText="1"/>
      <protection locked="0"/>
    </xf>
    <xf numFmtId="0" fontId="0" fillId="6" borderId="60" xfId="0" applyFill="1" applyBorder="1" applyAlignment="1" applyProtection="1">
      <alignment horizontal="center" vertical="center"/>
      <protection locked="0"/>
    </xf>
    <xf numFmtId="0" fontId="0" fillId="9" borderId="101" xfId="0" applyFill="1" applyBorder="1" applyProtection="1">
      <protection locked="0"/>
    </xf>
    <xf numFmtId="0" fontId="0" fillId="9" borderId="101" xfId="0" applyFill="1" applyBorder="1" applyAlignment="1" applyProtection="1">
      <alignment wrapText="1"/>
      <protection locked="0"/>
    </xf>
    <xf numFmtId="0" fontId="0" fillId="9" borderId="45" xfId="0" applyFill="1" applyBorder="1" applyProtection="1">
      <protection locked="0"/>
    </xf>
    <xf numFmtId="0" fontId="0" fillId="6" borderId="125" xfId="0" applyFill="1" applyBorder="1" applyAlignment="1" applyProtection="1">
      <alignment horizontal="center" vertical="center" wrapText="1"/>
      <protection locked="0"/>
    </xf>
    <xf numFmtId="0" fontId="0" fillId="8" borderId="79" xfId="0" applyFill="1" applyBorder="1" applyAlignment="1">
      <alignment horizontal="center" vertical="center"/>
    </xf>
    <xf numFmtId="0" fontId="30" fillId="16" borderId="84" xfId="0" applyFont="1" applyFill="1" applyBorder="1" applyAlignment="1" applyProtection="1">
      <alignment wrapText="1"/>
      <protection locked="0"/>
    </xf>
    <xf numFmtId="0" fontId="0" fillId="8" borderId="44" xfId="0" applyFill="1" applyBorder="1" applyAlignment="1">
      <alignment horizontal="center" vertical="center"/>
    </xf>
    <xf numFmtId="0" fontId="0" fillId="6" borderId="125" xfId="0" applyFill="1" applyBorder="1" applyAlignment="1" applyProtection="1">
      <alignment horizontal="center"/>
      <protection locked="0"/>
    </xf>
    <xf numFmtId="0" fontId="41" fillId="8" borderId="45" xfId="0" applyFont="1" applyFill="1" applyBorder="1" applyAlignment="1">
      <alignment horizontal="center" vertical="center"/>
    </xf>
    <xf numFmtId="0" fontId="42" fillId="0" borderId="0" xfId="0" applyFont="1"/>
    <xf numFmtId="0" fontId="18" fillId="4" borderId="2" xfId="0" applyFont="1" applyFill="1" applyBorder="1"/>
    <xf numFmtId="0" fontId="45" fillId="4" borderId="3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2" fillId="0" borderId="0" xfId="0" applyFont="1"/>
    <xf numFmtId="0" fontId="46" fillId="0" borderId="0" xfId="0" applyFont="1"/>
    <xf numFmtId="7" fontId="39" fillId="0" borderId="0" xfId="2" applyNumberFormat="1" applyFont="1" applyFill="1" applyBorder="1" applyAlignment="1" applyProtection="1">
      <alignment horizontal="left" vertical="center"/>
      <protection locked="0"/>
    </xf>
    <xf numFmtId="7" fontId="24" fillId="0" borderId="0" xfId="2" applyNumberFormat="1" applyFont="1" applyFill="1" applyBorder="1" applyAlignment="1" applyProtection="1">
      <alignment horizontal="left" vertical="center"/>
      <protection locked="0"/>
    </xf>
    <xf numFmtId="0" fontId="48" fillId="0" borderId="0" xfId="0" applyFont="1"/>
    <xf numFmtId="0" fontId="47" fillId="0" borderId="0" xfId="0" applyFont="1"/>
    <xf numFmtId="7" fontId="1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52" fillId="0" borderId="0" xfId="0" applyFont="1"/>
    <xf numFmtId="0" fontId="53" fillId="0" borderId="0" xfId="0" applyFont="1"/>
    <xf numFmtId="0" fontId="57" fillId="0" borderId="0" xfId="1" applyFont="1"/>
    <xf numFmtId="0" fontId="17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4" borderId="150" xfId="0" applyFont="1" applyFill="1" applyBorder="1" applyAlignment="1">
      <alignment horizontal="left" vertical="center"/>
    </xf>
    <xf numFmtId="0" fontId="3" fillId="4" borderId="151" xfId="0" applyFont="1" applyFill="1" applyBorder="1" applyAlignment="1">
      <alignment horizontal="left" vertical="center"/>
    </xf>
    <xf numFmtId="0" fontId="3" fillId="4" borderId="86" xfId="0" applyFont="1" applyFill="1" applyBorder="1" applyAlignment="1">
      <alignment horizontal="left" vertical="center"/>
    </xf>
    <xf numFmtId="0" fontId="3" fillId="4" borderId="152" xfId="0" applyFont="1" applyFill="1" applyBorder="1" applyAlignment="1">
      <alignment horizontal="left" vertical="center"/>
    </xf>
    <xf numFmtId="0" fontId="3" fillId="4" borderId="45" xfId="0" applyFont="1" applyFill="1" applyBorder="1" applyAlignment="1">
      <alignment horizontal="left" vertical="center"/>
    </xf>
    <xf numFmtId="0" fontId="3" fillId="4" borderId="87" xfId="0" applyFont="1" applyFill="1" applyBorder="1" applyAlignment="1">
      <alignment horizontal="left" vertical="center"/>
    </xf>
    <xf numFmtId="0" fontId="3" fillId="4" borderId="152" xfId="0" applyFont="1" applyFill="1" applyBorder="1" applyAlignment="1">
      <alignment vertical="center"/>
    </xf>
    <xf numFmtId="0" fontId="24" fillId="0" borderId="45" xfId="0" applyFont="1" applyBorder="1" applyAlignment="1">
      <alignment horizontal="center" vertical="center"/>
    </xf>
    <xf numFmtId="0" fontId="24" fillId="18" borderId="87" xfId="0" applyFont="1" applyFill="1" applyBorder="1" applyAlignment="1">
      <alignment horizontal="center" vertical="center"/>
    </xf>
    <xf numFmtId="0" fontId="24" fillId="0" borderId="152" xfId="0" applyFont="1" applyBorder="1" applyAlignment="1">
      <alignment horizontal="center" vertical="center"/>
    </xf>
    <xf numFmtId="0" fontId="24" fillId="6" borderId="45" xfId="0" applyFont="1" applyFill="1" applyBorder="1" applyAlignment="1">
      <alignment horizontal="center" vertical="center" wrapText="1"/>
    </xf>
    <xf numFmtId="0" fontId="24" fillId="19" borderId="45" xfId="0" applyFont="1" applyFill="1" applyBorder="1" applyAlignment="1">
      <alignment horizontal="center" vertical="center"/>
    </xf>
    <xf numFmtId="0" fontId="24" fillId="19" borderId="87" xfId="0" applyFont="1" applyFill="1" applyBorder="1" applyAlignment="1">
      <alignment horizontal="center" vertical="center"/>
    </xf>
    <xf numFmtId="0" fontId="24" fillId="19" borderId="152" xfId="0" applyFont="1" applyFill="1" applyBorder="1" applyAlignment="1">
      <alignment horizontal="center" vertical="center"/>
    </xf>
    <xf numFmtId="0" fontId="24" fillId="6" borderId="87" xfId="0" applyFont="1" applyFill="1" applyBorder="1" applyAlignment="1">
      <alignment horizontal="center" vertical="center" wrapText="1"/>
    </xf>
    <xf numFmtId="0" fontId="3" fillId="4" borderId="152" xfId="1" applyFont="1" applyFill="1" applyBorder="1" applyAlignment="1">
      <alignment vertical="center"/>
    </xf>
    <xf numFmtId="0" fontId="2" fillId="2" borderId="55" xfId="0" applyFont="1" applyFill="1" applyBorder="1" applyAlignment="1">
      <alignment horizontal="center" vertical="center"/>
    </xf>
    <xf numFmtId="0" fontId="10" fillId="13" borderId="58" xfId="0" applyFont="1" applyFill="1" applyBorder="1" applyAlignment="1">
      <alignment horizontal="center" vertical="center" wrapText="1"/>
    </xf>
    <xf numFmtId="0" fontId="10" fillId="13" borderId="45" xfId="0" applyFont="1" applyFill="1" applyBorder="1" applyAlignment="1">
      <alignment horizontal="center" vertical="center" wrapText="1"/>
    </xf>
    <xf numFmtId="0" fontId="12" fillId="6" borderId="45" xfId="0" applyFont="1" applyFill="1" applyBorder="1" applyAlignment="1" applyProtection="1">
      <alignment horizontal="center" vertical="center" wrapText="1"/>
      <protection locked="0"/>
    </xf>
    <xf numFmtId="0" fontId="8" fillId="7" borderId="61" xfId="0" applyFont="1" applyFill="1" applyBorder="1" applyAlignment="1">
      <alignment horizontal="center" vertical="center" wrapText="1"/>
    </xf>
    <xf numFmtId="0" fontId="8" fillId="7" borderId="153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58" fillId="7" borderId="8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1" fillId="20" borderId="23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20" borderId="25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11" fillId="20" borderId="19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20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20" borderId="24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1" fillId="20" borderId="27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20" borderId="28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164" fontId="11" fillId="20" borderId="27" xfId="0" applyNumberFormat="1" applyFont="1" applyFill="1" applyBorder="1" applyAlignment="1">
      <alignment horizontal="center" vertical="center" wrapText="1"/>
    </xf>
    <xf numFmtId="164" fontId="11" fillId="6" borderId="27" xfId="0" applyNumberFormat="1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10" fillId="7" borderId="3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0" fillId="20" borderId="36" xfId="0" applyFill="1" applyBorder="1" applyAlignment="1">
      <alignment horizontal="center"/>
    </xf>
    <xf numFmtId="0" fontId="0" fillId="6" borderId="36" xfId="0" applyFill="1" applyBorder="1" applyAlignment="1">
      <alignment horizontal="center" vertical="center" wrapText="1"/>
    </xf>
    <xf numFmtId="0" fontId="0" fillId="20" borderId="32" xfId="0" applyFill="1" applyBorder="1" applyAlignment="1">
      <alignment horizontal="center"/>
    </xf>
    <xf numFmtId="0" fontId="0" fillId="6" borderId="32" xfId="0" applyFill="1" applyBorder="1" applyAlignment="1">
      <alignment horizontal="center" vertical="center" wrapText="1"/>
    </xf>
    <xf numFmtId="0" fontId="0" fillId="20" borderId="154" xfId="0" applyFill="1" applyBorder="1" applyAlignment="1">
      <alignment horizontal="center"/>
    </xf>
    <xf numFmtId="0" fontId="0" fillId="6" borderId="154" xfId="0" applyFill="1" applyBorder="1" applyAlignment="1">
      <alignment horizontal="center" vertical="center" wrapText="1"/>
    </xf>
    <xf numFmtId="0" fontId="10" fillId="7" borderId="115" xfId="0" applyFont="1" applyFill="1" applyBorder="1" applyAlignment="1">
      <alignment horizontal="center" vertical="center" wrapText="1"/>
    </xf>
    <xf numFmtId="0" fontId="11" fillId="6" borderId="105" xfId="0" applyFont="1" applyFill="1" applyBorder="1" applyAlignment="1">
      <alignment horizontal="center" vertical="center" wrapText="1"/>
    </xf>
    <xf numFmtId="0" fontId="10" fillId="7" borderId="158" xfId="0" applyFont="1" applyFill="1" applyBorder="1" applyAlignment="1">
      <alignment horizontal="center" vertical="center" wrapText="1"/>
    </xf>
    <xf numFmtId="0" fontId="0" fillId="20" borderId="45" xfId="0" applyFill="1" applyBorder="1" applyAlignment="1">
      <alignment horizontal="center" wrapText="1"/>
    </xf>
    <xf numFmtId="0" fontId="0" fillId="20" borderId="45" xfId="0" applyFill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0" fillId="8" borderId="63" xfId="0" applyFill="1" applyBorder="1" applyAlignment="1">
      <alignment horizontal="center" vertical="center" wrapText="1"/>
    </xf>
    <xf numFmtId="0" fontId="0" fillId="8" borderId="53" xfId="0" applyFill="1" applyBorder="1" applyAlignment="1">
      <alignment horizontal="center" vertical="center" wrapText="1"/>
    </xf>
    <xf numFmtId="0" fontId="3" fillId="21" borderId="152" xfId="0" applyFont="1" applyFill="1" applyBorder="1" applyAlignment="1">
      <alignment horizontal="center" vertical="center" wrapText="1"/>
    </xf>
    <xf numFmtId="0" fontId="3" fillId="21" borderId="87" xfId="0" applyFont="1" applyFill="1" applyBorder="1" applyAlignment="1">
      <alignment horizontal="center" vertical="center" wrapText="1"/>
    </xf>
    <xf numFmtId="0" fontId="3" fillId="4" borderId="61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164" xfId="0" applyFont="1" applyFill="1" applyBorder="1" applyAlignment="1">
      <alignment horizontal="left" vertical="center"/>
    </xf>
    <xf numFmtId="0" fontId="3" fillId="4" borderId="165" xfId="0" applyFont="1" applyFill="1" applyBorder="1" applyAlignment="1">
      <alignment horizontal="left" vertical="center"/>
    </xf>
    <xf numFmtId="0" fontId="3" fillId="4" borderId="8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left" vertical="center"/>
    </xf>
    <xf numFmtId="0" fontId="3" fillId="4" borderId="166" xfId="0" applyFont="1" applyFill="1" applyBorder="1" applyAlignment="1">
      <alignment horizontal="left" vertical="center"/>
    </xf>
    <xf numFmtId="0" fontId="3" fillId="4" borderId="167" xfId="0" applyFont="1" applyFill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0" fontId="3" fillId="4" borderId="150" xfId="0" applyFont="1" applyFill="1" applyBorder="1" applyAlignment="1">
      <alignment vertical="center"/>
    </xf>
    <xf numFmtId="0" fontId="24" fillId="0" borderId="151" xfId="0" applyFont="1" applyBorder="1" applyAlignment="1">
      <alignment horizontal="center" vertical="center"/>
    </xf>
    <xf numFmtId="0" fontId="22" fillId="7" borderId="86" xfId="1" applyFill="1" applyBorder="1" applyAlignment="1" applyProtection="1">
      <alignment horizontal="center" vertical="center"/>
    </xf>
    <xf numFmtId="0" fontId="24" fillId="0" borderId="150" xfId="0" applyFont="1" applyBorder="1" applyAlignment="1">
      <alignment horizontal="center" vertical="center"/>
    </xf>
    <xf numFmtId="7" fontId="11" fillId="6" borderId="86" xfId="2" applyNumberFormat="1" applyFont="1" applyFill="1" applyBorder="1" applyAlignment="1" applyProtection="1">
      <alignment horizontal="center" vertical="center" wrapText="1"/>
      <protection locked="0"/>
    </xf>
    <xf numFmtId="0" fontId="24" fillId="19" borderId="153" xfId="0" applyFont="1" applyFill="1" applyBorder="1" applyAlignment="1">
      <alignment horizontal="center" vertical="center"/>
    </xf>
    <xf numFmtId="0" fontId="24" fillId="19" borderId="107" xfId="0" applyFont="1" applyFill="1" applyBorder="1" applyAlignment="1">
      <alignment horizontal="center" vertical="center"/>
    </xf>
    <xf numFmtId="0" fontId="24" fillId="19" borderId="168" xfId="0" applyFont="1" applyFill="1" applyBorder="1" applyAlignment="1">
      <alignment horizontal="center" vertical="center"/>
    </xf>
    <xf numFmtId="0" fontId="24" fillId="19" borderId="169" xfId="0" applyFont="1" applyFill="1" applyBorder="1" applyAlignment="1">
      <alignment horizontal="center" vertical="center"/>
    </xf>
    <xf numFmtId="0" fontId="24" fillId="19" borderId="11" xfId="0" applyFont="1" applyFill="1" applyBorder="1" applyAlignment="1">
      <alignment horizontal="center" vertical="center"/>
    </xf>
    <xf numFmtId="0" fontId="3" fillId="4" borderId="170" xfId="0" applyFont="1" applyFill="1" applyBorder="1" applyAlignment="1">
      <alignment vertical="center"/>
    </xf>
    <xf numFmtId="0" fontId="24" fillId="0" borderId="115" xfId="0" applyFont="1" applyBorder="1" applyAlignment="1">
      <alignment horizontal="center" vertical="center"/>
    </xf>
    <xf numFmtId="0" fontId="22" fillId="7" borderId="155" xfId="1" applyFill="1" applyBorder="1" applyAlignment="1" applyProtection="1">
      <alignment horizontal="center" vertical="center"/>
    </xf>
    <xf numFmtId="0" fontId="24" fillId="7" borderId="170" xfId="0" applyFont="1" applyFill="1" applyBorder="1" applyAlignment="1">
      <alignment horizontal="center" vertical="center"/>
    </xf>
    <xf numFmtId="0" fontId="24" fillId="7" borderId="155" xfId="0" applyFont="1" applyFill="1" applyBorder="1" applyAlignment="1">
      <alignment horizontal="center" vertical="center"/>
    </xf>
    <xf numFmtId="0" fontId="24" fillId="0" borderId="171" xfId="0" applyFont="1" applyBorder="1" applyAlignment="1">
      <alignment horizontal="center" vertical="center"/>
    </xf>
    <xf numFmtId="7" fontId="11" fillId="6" borderId="172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173" xfId="0" applyFont="1" applyBorder="1" applyAlignment="1">
      <alignment horizontal="center" vertical="center"/>
    </xf>
    <xf numFmtId="7" fontId="11" fillId="6" borderId="174" xfId="2" applyNumberFormat="1" applyFont="1" applyFill="1" applyBorder="1" applyAlignment="1" applyProtection="1">
      <alignment horizontal="center" vertical="center" wrapText="1"/>
      <protection locked="0"/>
    </xf>
    <xf numFmtId="0" fontId="3" fillId="4" borderId="152" xfId="1" applyFont="1" applyFill="1" applyBorder="1" applyAlignment="1" applyProtection="1">
      <alignment vertical="center"/>
    </xf>
    <xf numFmtId="0" fontId="22" fillId="7" borderId="87" xfId="1" applyFill="1" applyBorder="1" applyAlignment="1" applyProtection="1">
      <alignment horizontal="center" vertical="center"/>
    </xf>
    <xf numFmtId="0" fontId="24" fillId="7" borderId="152" xfId="0" applyFont="1" applyFill="1" applyBorder="1" applyAlignment="1">
      <alignment horizontal="center" vertical="center"/>
    </xf>
    <xf numFmtId="0" fontId="24" fillId="7" borderId="87" xfId="0" applyFont="1" applyFill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7" fontId="11" fillId="6" borderId="101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162" xfId="0" applyFont="1" applyBorder="1" applyAlignment="1">
      <alignment horizontal="center" vertical="center"/>
    </xf>
    <xf numFmtId="7" fontId="11" fillId="6" borderId="163" xfId="2" applyNumberFormat="1" applyFont="1" applyFill="1" applyBorder="1" applyAlignment="1" applyProtection="1">
      <alignment horizontal="center" vertical="center" wrapText="1"/>
      <protection locked="0"/>
    </xf>
    <xf numFmtId="7" fontId="11" fillId="6" borderId="87" xfId="2" applyNumberFormat="1" applyFont="1" applyFill="1" applyBorder="1" applyAlignment="1" applyProtection="1">
      <alignment horizontal="center" vertical="center" wrapText="1"/>
      <protection locked="0"/>
    </xf>
    <xf numFmtId="0" fontId="24" fillId="7" borderId="45" xfId="0" applyFont="1" applyFill="1" applyBorder="1" applyAlignment="1">
      <alignment horizontal="center" vertical="center"/>
    </xf>
    <xf numFmtId="0" fontId="24" fillId="2" borderId="152" xfId="0" applyFont="1" applyFill="1" applyBorder="1" applyAlignment="1">
      <alignment horizontal="center" vertical="center"/>
    </xf>
    <xf numFmtId="7" fontId="11" fillId="6" borderId="101" xfId="2" quotePrefix="1" applyNumberFormat="1" applyFont="1" applyFill="1" applyBorder="1" applyAlignment="1" applyProtection="1">
      <alignment horizontal="center" vertical="center" wrapText="1"/>
      <protection locked="0"/>
    </xf>
    <xf numFmtId="0" fontId="3" fillId="4" borderId="164" xfId="0" applyFont="1" applyFill="1" applyBorder="1" applyAlignment="1">
      <alignment vertical="center" wrapText="1"/>
    </xf>
    <xf numFmtId="0" fontId="24" fillId="7" borderId="63" xfId="0" applyFont="1" applyFill="1" applyBorder="1" applyAlignment="1">
      <alignment horizontal="center" vertical="center"/>
    </xf>
    <xf numFmtId="0" fontId="24" fillId="7" borderId="164" xfId="0" applyFont="1" applyFill="1" applyBorder="1" applyAlignment="1">
      <alignment horizontal="center" vertical="center"/>
    </xf>
    <xf numFmtId="0" fontId="24" fillId="7" borderId="165" xfId="0" applyFont="1" applyFill="1" applyBorder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7" fontId="11" fillId="6" borderId="53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166" xfId="0" applyFont="1" applyBorder="1" applyAlignment="1">
      <alignment horizontal="center" vertical="center"/>
    </xf>
    <xf numFmtId="7" fontId="11" fillId="6" borderId="167" xfId="2" applyNumberFormat="1" applyFont="1" applyFill="1" applyBorder="1" applyAlignment="1" applyProtection="1">
      <alignment horizontal="center" vertical="center" wrapText="1"/>
      <protection locked="0"/>
    </xf>
    <xf numFmtId="7" fontId="11" fillId="6" borderId="165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56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54" xfId="0" applyFont="1" applyFill="1" applyBorder="1" applyAlignment="1">
      <alignment horizontal="left" vertical="center"/>
    </xf>
    <xf numFmtId="0" fontId="3" fillId="2" borderId="175" xfId="0" applyFont="1" applyFill="1" applyBorder="1" applyAlignment="1">
      <alignment horizontal="left" vertical="center"/>
    </xf>
    <xf numFmtId="0" fontId="3" fillId="2" borderId="176" xfId="0" applyFont="1" applyFill="1" applyBorder="1" applyAlignment="1">
      <alignment horizontal="left" vertical="center"/>
    </xf>
    <xf numFmtId="0" fontId="0" fillId="8" borderId="101" xfId="0" applyFill="1" applyBorder="1" applyAlignment="1">
      <alignment horizontal="center" vertical="center" wrapText="1"/>
    </xf>
    <xf numFmtId="0" fontId="3" fillId="4" borderId="170" xfId="0" applyFont="1" applyFill="1" applyBorder="1" applyAlignment="1">
      <alignment horizontal="left" vertical="center"/>
    </xf>
    <xf numFmtId="0" fontId="24" fillId="2" borderId="115" xfId="0" applyFont="1" applyFill="1" applyBorder="1" applyAlignment="1">
      <alignment horizontal="center" vertical="center"/>
    </xf>
    <xf numFmtId="0" fontId="24" fillId="2" borderId="85" xfId="0" applyFont="1" applyFill="1" applyBorder="1" applyAlignment="1">
      <alignment horizontal="center" vertical="center"/>
    </xf>
    <xf numFmtId="7" fontId="11" fillId="6" borderId="131" xfId="2" applyNumberFormat="1" applyFont="1" applyFill="1" applyBorder="1" applyAlignment="1" applyProtection="1">
      <alignment horizontal="center" vertical="center" wrapText="1"/>
      <protection locked="0"/>
    </xf>
    <xf numFmtId="0" fontId="24" fillId="2" borderId="177" xfId="0" applyFont="1" applyFill="1" applyBorder="1" applyAlignment="1">
      <alignment horizontal="center" vertical="center"/>
    </xf>
    <xf numFmtId="7" fontId="11" fillId="6" borderId="178" xfId="2" applyNumberFormat="1" applyFont="1" applyFill="1" applyBorder="1" applyAlignment="1" applyProtection="1">
      <alignment horizontal="center" vertical="center" wrapText="1"/>
      <protection locked="0"/>
    </xf>
    <xf numFmtId="7" fontId="11" fillId="6" borderId="155" xfId="2" applyNumberFormat="1" applyFont="1" applyFill="1" applyBorder="1" applyAlignment="1" applyProtection="1">
      <alignment horizontal="center" vertical="center" wrapText="1"/>
      <protection locked="0"/>
    </xf>
    <xf numFmtId="0" fontId="24" fillId="2" borderId="45" xfId="0" applyFont="1" applyFill="1" applyBorder="1" applyAlignment="1">
      <alignment horizontal="center" vertical="center"/>
    </xf>
    <xf numFmtId="0" fontId="24" fillId="2" borderId="78" xfId="0" applyFont="1" applyFill="1" applyBorder="1" applyAlignment="1">
      <alignment horizontal="center" vertical="center"/>
    </xf>
    <xf numFmtId="0" fontId="24" fillId="2" borderId="162" xfId="0" applyFont="1" applyFill="1" applyBorder="1" applyAlignment="1">
      <alignment horizontal="center" vertical="center"/>
    </xf>
    <xf numFmtId="0" fontId="3" fillId="4" borderId="179" xfId="0" applyFont="1" applyFill="1" applyBorder="1" applyAlignment="1">
      <alignment vertical="center"/>
    </xf>
    <xf numFmtId="0" fontId="24" fillId="7" borderId="43" xfId="0" applyFont="1" applyFill="1" applyBorder="1" applyAlignment="1">
      <alignment horizontal="center" vertical="center"/>
    </xf>
    <xf numFmtId="0" fontId="24" fillId="7" borderId="179" xfId="0" applyFont="1" applyFill="1" applyBorder="1" applyAlignment="1">
      <alignment horizontal="center" vertical="center"/>
    </xf>
    <xf numFmtId="0" fontId="24" fillId="7" borderId="88" xfId="0" applyFont="1" applyFill="1" applyBorder="1" applyAlignment="1">
      <alignment horizontal="center" vertical="center"/>
    </xf>
    <xf numFmtId="0" fontId="24" fillId="0" borderId="180" xfId="0" applyFont="1" applyBorder="1" applyAlignment="1">
      <alignment horizontal="center" vertical="center"/>
    </xf>
    <xf numFmtId="7" fontId="11" fillId="6" borderId="132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181" xfId="0" applyFont="1" applyBorder="1" applyAlignment="1">
      <alignment horizontal="center" vertical="center"/>
    </xf>
    <xf numFmtId="7" fontId="11" fillId="6" borderId="182" xfId="2" applyNumberFormat="1" applyFont="1" applyFill="1" applyBorder="1" applyAlignment="1" applyProtection="1">
      <alignment horizontal="center" vertical="center" wrapText="1"/>
      <protection locked="0"/>
    </xf>
    <xf numFmtId="7" fontId="11" fillId="6" borderId="88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0" fillId="6" borderId="45" xfId="0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1" fillId="6" borderId="64" xfId="0" applyFont="1" applyFill="1" applyBorder="1" applyAlignment="1">
      <alignment horizontal="center" vertical="center" wrapText="1"/>
    </xf>
    <xf numFmtId="0" fontId="11" fillId="6" borderId="155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left" vertical="center" wrapText="1"/>
    </xf>
    <xf numFmtId="0" fontId="11" fillId="20" borderId="155" xfId="0" applyFont="1" applyFill="1" applyBorder="1" applyAlignment="1">
      <alignment horizontal="left" vertical="center" wrapText="1"/>
    </xf>
    <xf numFmtId="0" fontId="11" fillId="20" borderId="28" xfId="0" applyFont="1" applyFill="1" applyBorder="1" applyAlignment="1">
      <alignment horizontal="center" wrapText="1"/>
    </xf>
    <xf numFmtId="0" fontId="0" fillId="6" borderId="45" xfId="0" applyFill="1" applyBorder="1" applyAlignment="1" applyProtection="1">
      <alignment horizontal="center"/>
      <protection locked="0"/>
    </xf>
    <xf numFmtId="0" fontId="0" fillId="22" borderId="63" xfId="0" applyFill="1" applyBorder="1" applyAlignment="1">
      <alignment horizontal="center" vertical="center" wrapText="1"/>
    </xf>
    <xf numFmtId="0" fontId="0" fillId="22" borderId="53" xfId="0" applyFill="1" applyBorder="1" applyAlignment="1">
      <alignment horizontal="center" vertical="center" wrapText="1"/>
    </xf>
    <xf numFmtId="0" fontId="0" fillId="22" borderId="152" xfId="0" applyFill="1" applyBorder="1" applyAlignment="1">
      <alignment horizontal="center" vertical="center" wrapText="1"/>
    </xf>
    <xf numFmtId="0" fontId="0" fillId="22" borderId="45" xfId="0" applyFill="1" applyBorder="1" applyAlignment="1">
      <alignment horizontal="center" vertical="center" wrapText="1"/>
    </xf>
    <xf numFmtId="0" fontId="0" fillId="22" borderId="78" xfId="0" applyFill="1" applyBorder="1" applyAlignment="1">
      <alignment horizontal="center" vertical="center" wrapText="1"/>
    </xf>
    <xf numFmtId="0" fontId="0" fillId="22" borderId="101" xfId="0" applyFill="1" applyBorder="1" applyAlignment="1">
      <alignment horizontal="center" vertical="center" wrapText="1"/>
    </xf>
    <xf numFmtId="0" fontId="0" fillId="22" borderId="162" xfId="0" applyFill="1" applyBorder="1" applyAlignment="1">
      <alignment horizontal="center" vertical="center" wrapText="1"/>
    </xf>
    <xf numFmtId="0" fontId="0" fillId="22" borderId="163" xfId="0" applyFill="1" applyBorder="1" applyAlignment="1">
      <alignment horizontal="center" vertical="center" wrapText="1"/>
    </xf>
    <xf numFmtId="0" fontId="0" fillId="22" borderId="87" xfId="0" applyFill="1" applyBorder="1" applyAlignment="1">
      <alignment horizontal="center" vertical="center" wrapText="1"/>
    </xf>
    <xf numFmtId="0" fontId="11" fillId="6" borderId="55" xfId="0" applyFont="1" applyFill="1" applyBorder="1" applyAlignment="1" applyProtection="1">
      <alignment horizontal="center" vertical="center" wrapText="1"/>
      <protection locked="0"/>
    </xf>
    <xf numFmtId="0" fontId="0" fillId="6" borderId="50" xfId="0" applyFill="1" applyBorder="1" applyAlignment="1" applyProtection="1">
      <alignment horizontal="center" vertical="center"/>
      <protection locked="0"/>
    </xf>
    <xf numFmtId="0" fontId="26" fillId="9" borderId="64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wrapText="1"/>
    </xf>
    <xf numFmtId="0" fontId="0" fillId="8" borderId="26" xfId="0" applyFill="1" applyBorder="1" applyAlignment="1">
      <alignment horizontal="center"/>
    </xf>
    <xf numFmtId="164" fontId="11" fillId="6" borderId="45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5" xfId="0" applyFill="1" applyBorder="1" applyAlignment="1" applyProtection="1">
      <alignment horizontal="center" wrapText="1"/>
      <protection locked="0"/>
    </xf>
    <xf numFmtId="0" fontId="8" fillId="6" borderId="64" xfId="0" applyFont="1" applyFill="1" applyBorder="1" applyAlignment="1" applyProtection="1">
      <alignment horizontal="center" vertical="center" wrapText="1"/>
      <protection locked="0"/>
    </xf>
    <xf numFmtId="0" fontId="8" fillId="6" borderId="45" xfId="0" applyFont="1" applyFill="1" applyBorder="1" applyAlignment="1" applyProtection="1">
      <alignment horizontal="center" vertical="center" wrapText="1"/>
      <protection locked="0"/>
    </xf>
    <xf numFmtId="0" fontId="0" fillId="6" borderId="45" xfId="0" applyFill="1" applyBorder="1" applyAlignment="1" applyProtection="1">
      <alignment horizontal="center" vertical="center"/>
      <protection locked="0"/>
    </xf>
    <xf numFmtId="0" fontId="11" fillId="8" borderId="63" xfId="0" applyFont="1" applyFill="1" applyBorder="1" applyAlignment="1">
      <alignment horizontal="center" vertical="center" wrapText="1"/>
    </xf>
    <xf numFmtId="0" fontId="0" fillId="6" borderId="63" xfId="0" applyFill="1" applyBorder="1" applyAlignment="1" applyProtection="1">
      <alignment horizontal="center"/>
      <protection locked="0"/>
    </xf>
    <xf numFmtId="0" fontId="11" fillId="8" borderId="101" xfId="0" applyFont="1" applyFill="1" applyBorder="1" applyAlignment="1">
      <alignment horizontal="center" vertical="center" wrapText="1"/>
    </xf>
    <xf numFmtId="0" fontId="0" fillId="8" borderId="42" xfId="0" applyFill="1" applyBorder="1" applyAlignment="1">
      <alignment horizontal="center" vertical="center" wrapText="1"/>
    </xf>
    <xf numFmtId="0" fontId="11" fillId="6" borderId="81" xfId="0" applyFont="1" applyFill="1" applyBorder="1" applyAlignment="1" applyProtection="1">
      <alignment horizontal="center" vertical="center" wrapText="1"/>
      <protection locked="0"/>
    </xf>
    <xf numFmtId="0" fontId="12" fillId="6" borderId="115" xfId="0" applyFont="1" applyFill="1" applyBorder="1" applyAlignment="1" applyProtection="1">
      <alignment horizontal="center" vertical="center" wrapText="1"/>
      <protection locked="0"/>
    </xf>
    <xf numFmtId="0" fontId="0" fillId="6" borderId="45" xfId="0" applyFill="1" applyBorder="1" applyAlignment="1" applyProtection="1">
      <alignment horizontal="center" vertical="center" wrapText="1"/>
      <protection locked="0"/>
    </xf>
    <xf numFmtId="0" fontId="9" fillId="4" borderId="6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3" fillId="2" borderId="45" xfId="0" applyFont="1" applyFill="1" applyBorder="1" applyAlignment="1">
      <alignment horizontal="center"/>
    </xf>
    <xf numFmtId="0" fontId="2" fillId="2" borderId="18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11" fillId="6" borderId="165" xfId="0" applyFont="1" applyFill="1" applyBorder="1" applyAlignment="1" applyProtection="1">
      <alignment horizontal="center" vertical="center" wrapText="1"/>
      <protection locked="0"/>
    </xf>
    <xf numFmtId="0" fontId="10" fillId="7" borderId="63" xfId="0" applyFont="1" applyFill="1" applyBorder="1" applyAlignment="1">
      <alignment horizontal="center" vertical="center" wrapText="1"/>
    </xf>
    <xf numFmtId="0" fontId="11" fillId="22" borderId="25" xfId="0" applyFont="1" applyFill="1" applyBorder="1" applyAlignment="1">
      <alignment horizontal="center" vertical="center" wrapText="1"/>
    </xf>
    <xf numFmtId="0" fontId="11" fillId="22" borderId="21" xfId="0" applyFont="1" applyFill="1" applyBorder="1" applyAlignment="1">
      <alignment horizontal="center" vertical="center" wrapText="1"/>
    </xf>
    <xf numFmtId="0" fontId="11" fillId="22" borderId="24" xfId="0" applyFont="1" applyFill="1" applyBorder="1" applyAlignment="1">
      <alignment horizontal="center" vertical="center" wrapText="1"/>
    </xf>
    <xf numFmtId="0" fontId="2" fillId="0" borderId="101" xfId="0" applyFont="1" applyBorder="1" applyAlignment="1">
      <alignment horizontal="left" vertical="center"/>
    </xf>
    <xf numFmtId="0" fontId="2" fillId="0" borderId="102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0" fillId="0" borderId="101" xfId="0" applyBorder="1" applyAlignment="1">
      <alignment horizontal="left" vertical="top" wrapText="1"/>
    </xf>
    <xf numFmtId="0" fontId="0" fillId="0" borderId="102" xfId="0" applyBorder="1" applyAlignment="1">
      <alignment horizontal="left" vertical="top"/>
    </xf>
    <xf numFmtId="0" fontId="0" fillId="0" borderId="78" xfId="0" applyBorder="1" applyAlignment="1">
      <alignment horizontal="left" vertical="top"/>
    </xf>
    <xf numFmtId="0" fontId="0" fillId="0" borderId="45" xfId="0" applyBorder="1" applyAlignment="1">
      <alignment horizontal="left" vertical="center"/>
    </xf>
    <xf numFmtId="0" fontId="2" fillId="0" borderId="101" xfId="0" applyFont="1" applyBorder="1" applyAlignment="1">
      <alignment horizontal="left"/>
    </xf>
    <xf numFmtId="0" fontId="2" fillId="0" borderId="102" xfId="0" applyFont="1" applyBorder="1" applyAlignment="1">
      <alignment horizontal="left"/>
    </xf>
    <xf numFmtId="0" fontId="2" fillId="0" borderId="78" xfId="0" applyFont="1" applyBorder="1" applyAlignment="1">
      <alignment horizontal="left"/>
    </xf>
    <xf numFmtId="0" fontId="0" fillId="0" borderId="101" xfId="0" applyBorder="1" applyAlignment="1">
      <alignment horizontal="left"/>
    </xf>
    <xf numFmtId="0" fontId="0" fillId="0" borderId="102" xfId="0" applyBorder="1" applyAlignment="1">
      <alignment horizontal="left"/>
    </xf>
    <xf numFmtId="0" fontId="0" fillId="0" borderId="78" xfId="0" applyBorder="1" applyAlignment="1">
      <alignment horizontal="left"/>
    </xf>
    <xf numFmtId="0" fontId="0" fillId="0" borderId="45" xfId="0" applyBorder="1" applyAlignment="1">
      <alignment horizontal="left"/>
    </xf>
    <xf numFmtId="0" fontId="2" fillId="0" borderId="101" xfId="0" applyFont="1" applyBorder="1" applyAlignment="1">
      <alignment horizontal="left" wrapText="1"/>
    </xf>
    <xf numFmtId="0" fontId="2" fillId="0" borderId="102" xfId="0" applyFont="1" applyBorder="1" applyAlignment="1">
      <alignment horizontal="left" wrapText="1"/>
    </xf>
    <xf numFmtId="0" fontId="2" fillId="0" borderId="78" xfId="0" applyFont="1" applyBorder="1" applyAlignment="1">
      <alignment horizontal="left" wrapText="1"/>
    </xf>
    <xf numFmtId="0" fontId="2" fillId="6" borderId="101" xfId="0" applyFont="1" applyFill="1" applyBorder="1" applyAlignment="1">
      <alignment horizontal="left"/>
    </xf>
    <xf numFmtId="0" fontId="2" fillId="6" borderId="102" xfId="0" applyFont="1" applyFill="1" applyBorder="1" applyAlignment="1">
      <alignment horizontal="left"/>
    </xf>
    <xf numFmtId="0" fontId="2" fillId="6" borderId="78" xfId="0" applyFont="1" applyFill="1" applyBorder="1" applyAlignment="1">
      <alignment horizontal="left"/>
    </xf>
    <xf numFmtId="0" fontId="0" fillId="6" borderId="101" xfId="0" applyFill="1" applyBorder="1" applyAlignment="1">
      <alignment horizontal="left"/>
    </xf>
    <xf numFmtId="0" fontId="0" fillId="6" borderId="102" xfId="0" applyFill="1" applyBorder="1" applyAlignment="1">
      <alignment horizontal="left"/>
    </xf>
    <xf numFmtId="0" fontId="0" fillId="6" borderId="78" xfId="0" applyFill="1" applyBorder="1" applyAlignment="1">
      <alignment horizontal="left"/>
    </xf>
    <xf numFmtId="0" fontId="40" fillId="17" borderId="2" xfId="0" applyFont="1" applyFill="1" applyBorder="1" applyAlignment="1">
      <alignment horizontal="center"/>
    </xf>
    <xf numFmtId="0" fontId="40" fillId="17" borderId="3" xfId="0" applyFont="1" applyFill="1" applyBorder="1" applyAlignment="1">
      <alignment horizontal="center"/>
    </xf>
    <xf numFmtId="0" fontId="40" fillId="17" borderId="4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56" fillId="0" borderId="2" xfId="1" applyFont="1" applyBorder="1" applyAlignment="1">
      <alignment horizontal="left"/>
    </xf>
    <xf numFmtId="0" fontId="56" fillId="0" borderId="3" xfId="1" applyFont="1" applyBorder="1" applyAlignment="1">
      <alignment horizontal="left"/>
    </xf>
    <xf numFmtId="0" fontId="56" fillId="0" borderId="6" xfId="1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0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56" fillId="0" borderId="135" xfId="1" applyFont="1" applyBorder="1" applyAlignment="1">
      <alignment horizontal="left"/>
    </xf>
    <xf numFmtId="0" fontId="56" fillId="0" borderId="136" xfId="1" applyFont="1" applyBorder="1" applyAlignment="1">
      <alignment horizontal="left"/>
    </xf>
    <xf numFmtId="0" fontId="56" fillId="0" borderId="137" xfId="1" applyFont="1" applyBorder="1" applyAlignment="1">
      <alignment horizontal="left"/>
    </xf>
    <xf numFmtId="0" fontId="0" fillId="0" borderId="138" xfId="0" applyBorder="1" applyAlignment="1">
      <alignment horizontal="center"/>
    </xf>
    <xf numFmtId="0" fontId="0" fillId="0" borderId="139" xfId="0" applyBorder="1" applyAlignment="1">
      <alignment horizontal="center"/>
    </xf>
    <xf numFmtId="0" fontId="56" fillId="0" borderId="140" xfId="1" applyFont="1" applyBorder="1" applyAlignment="1">
      <alignment horizontal="left"/>
    </xf>
    <xf numFmtId="0" fontId="56" fillId="0" borderId="141" xfId="1" applyFont="1" applyBorder="1" applyAlignment="1">
      <alignment horizontal="left"/>
    </xf>
    <xf numFmtId="0" fontId="56" fillId="0" borderId="142" xfId="1" applyFont="1" applyBorder="1" applyAlignment="1">
      <alignment horizontal="left"/>
    </xf>
    <xf numFmtId="0" fontId="0" fillId="0" borderId="143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56" fillId="0" borderId="145" xfId="1" applyFont="1" applyBorder="1" applyAlignment="1">
      <alignment horizontal="left"/>
    </xf>
    <xf numFmtId="0" fontId="56" fillId="0" borderId="146" xfId="1" applyFont="1" applyBorder="1" applyAlignment="1">
      <alignment horizontal="left"/>
    </xf>
    <xf numFmtId="0" fontId="56" fillId="0" borderId="147" xfId="1" applyFont="1" applyBorder="1" applyAlignment="1">
      <alignment horizontal="left"/>
    </xf>
    <xf numFmtId="0" fontId="0" fillId="0" borderId="148" xfId="0" applyBorder="1" applyAlignment="1">
      <alignment horizontal="center"/>
    </xf>
    <xf numFmtId="0" fontId="0" fillId="0" borderId="149" xfId="0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65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10" fillId="0" borderId="61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0" fillId="20" borderId="156" xfId="0" applyFill="1" applyBorder="1" applyAlignment="1">
      <alignment horizontal="center" vertical="center" wrapText="1"/>
    </xf>
    <xf numFmtId="0" fontId="0" fillId="20" borderId="82" xfId="0" applyFill="1" applyBorder="1" applyAlignment="1">
      <alignment horizontal="center" vertical="center" wrapText="1"/>
    </xf>
    <xf numFmtId="0" fontId="0" fillId="20" borderId="157" xfId="0" applyFill="1" applyBorder="1" applyAlignment="1">
      <alignment horizontal="center" vertical="center" wrapText="1"/>
    </xf>
    <xf numFmtId="0" fontId="0" fillId="6" borderId="45" xfId="0" applyFill="1" applyBorder="1" applyAlignment="1">
      <alignment horizontal="center" vertical="center" wrapText="1"/>
    </xf>
    <xf numFmtId="0" fontId="10" fillId="7" borderId="50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2" fillId="22" borderId="159" xfId="0" applyFont="1" applyFill="1" applyBorder="1" applyAlignment="1">
      <alignment horizontal="center"/>
    </xf>
    <xf numFmtId="0" fontId="2" fillId="22" borderId="161" xfId="0" applyFont="1" applyFill="1" applyBorder="1" applyAlignment="1">
      <alignment horizontal="center"/>
    </xf>
    <xf numFmtId="0" fontId="2" fillId="22" borderId="160" xfId="0" applyFont="1" applyFill="1" applyBorder="1" applyAlignment="1">
      <alignment horizontal="center"/>
    </xf>
    <xf numFmtId="0" fontId="18" fillId="21" borderId="159" xfId="0" applyFont="1" applyFill="1" applyBorder="1" applyAlignment="1">
      <alignment horizontal="center" vertical="center" wrapText="1"/>
    </xf>
    <xf numFmtId="0" fontId="18" fillId="21" borderId="160" xfId="0" applyFont="1" applyFill="1" applyBorder="1" applyAlignment="1">
      <alignment horizontal="center" vertical="center" wrapText="1"/>
    </xf>
    <xf numFmtId="0" fontId="23" fillId="22" borderId="161" xfId="0" applyFont="1" applyFill="1" applyBorder="1" applyAlignment="1">
      <alignment horizontal="center" vertical="center" wrapText="1"/>
    </xf>
    <xf numFmtId="0" fontId="23" fillId="22" borderId="160" xfId="0" applyFont="1" applyFill="1" applyBorder="1" applyAlignment="1">
      <alignment horizontal="center" vertical="center" wrapText="1"/>
    </xf>
    <xf numFmtId="0" fontId="23" fillId="22" borderId="56" xfId="0" applyFont="1" applyFill="1" applyBorder="1" applyAlignment="1">
      <alignment horizontal="center" vertical="center" wrapText="1"/>
    </xf>
    <xf numFmtId="0" fontId="23" fillId="22" borderId="64" xfId="0" applyFont="1" applyFill="1" applyBorder="1" applyAlignment="1">
      <alignment horizontal="center" vertical="center" wrapText="1"/>
    </xf>
    <xf numFmtId="0" fontId="23" fillId="22" borderId="175" xfId="0" applyFont="1" applyFill="1" applyBorder="1" applyAlignment="1">
      <alignment horizontal="center" vertical="center" wrapText="1"/>
    </xf>
    <xf numFmtId="0" fontId="23" fillId="22" borderId="176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70" xfId="0" applyFont="1" applyBorder="1" applyAlignment="1">
      <alignment horizontal="center" vertical="center" wrapText="1"/>
    </xf>
    <xf numFmtId="0" fontId="10" fillId="0" borderId="115" xfId="0" applyFont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7" borderId="107" xfId="0" applyFont="1" applyFill="1" applyBorder="1" applyAlignment="1">
      <alignment horizontal="center" vertical="center" wrapText="1"/>
    </xf>
    <xf numFmtId="0" fontId="10" fillId="7" borderId="42" xfId="0" applyFont="1" applyFill="1" applyBorder="1" applyAlignment="1">
      <alignment horizontal="center" vertical="center" wrapText="1"/>
    </xf>
    <xf numFmtId="0" fontId="10" fillId="7" borderId="59" xfId="0" applyFont="1" applyFill="1" applyBorder="1" applyAlignment="1">
      <alignment horizontal="center" vertical="center" wrapText="1"/>
    </xf>
    <xf numFmtId="0" fontId="0" fillId="8" borderId="45" xfId="0" applyFill="1" applyBorder="1" applyAlignment="1">
      <alignment horizontal="center" vertical="center" wrapText="1"/>
    </xf>
    <xf numFmtId="0" fontId="0" fillId="6" borderId="45" xfId="0" applyFill="1" applyBorder="1" applyAlignment="1" applyProtection="1">
      <alignment horizontal="center"/>
      <protection locked="0"/>
    </xf>
    <xf numFmtId="0" fontId="2" fillId="0" borderId="48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2" borderId="6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right" vertical="center" wrapText="1"/>
    </xf>
    <xf numFmtId="0" fontId="10" fillId="0" borderId="45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/>
    </xf>
    <xf numFmtId="0" fontId="0" fillId="22" borderId="9" xfId="0" applyFill="1" applyBorder="1" applyAlignment="1">
      <alignment horizontal="center" vertical="center" wrapText="1"/>
    </xf>
    <xf numFmtId="0" fontId="0" fillId="22" borderId="12" xfId="0" applyFill="1" applyBorder="1" applyAlignment="1">
      <alignment horizontal="center" vertical="center" wrapText="1"/>
    </xf>
    <xf numFmtId="0" fontId="0" fillId="22" borderId="37" xfId="0" applyFill="1" applyBorder="1" applyAlignment="1">
      <alignment horizontal="center" vertical="center" wrapText="1"/>
    </xf>
    <xf numFmtId="0" fontId="0" fillId="6" borderId="45" xfId="0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7" borderId="70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76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8" borderId="80" xfId="0" applyFill="1" applyBorder="1" applyAlignment="1">
      <alignment horizontal="center" vertical="center" wrapText="1"/>
    </xf>
    <xf numFmtId="0" fontId="0" fillId="8" borderId="82" xfId="0" applyFill="1" applyBorder="1" applyAlignment="1">
      <alignment horizontal="center" vertical="center" wrapText="1"/>
    </xf>
    <xf numFmtId="0" fontId="0" fillId="8" borderId="84" xfId="0" applyFill="1" applyBorder="1" applyAlignment="1">
      <alignment horizontal="center" vertical="center" wrapText="1"/>
    </xf>
    <xf numFmtId="0" fontId="0" fillId="6" borderId="80" xfId="0" applyFill="1" applyBorder="1" applyAlignment="1" applyProtection="1">
      <alignment horizontal="center"/>
      <protection locked="0"/>
    </xf>
    <xf numFmtId="0" fontId="0" fillId="6" borderId="82" xfId="0" applyFill="1" applyBorder="1" applyAlignment="1" applyProtection="1">
      <alignment horizontal="center"/>
      <protection locked="0"/>
    </xf>
    <xf numFmtId="0" fontId="0" fillId="6" borderId="84" xfId="0" applyFill="1" applyBorder="1" applyAlignment="1" applyProtection="1">
      <alignment horizontal="center"/>
      <protection locked="0"/>
    </xf>
    <xf numFmtId="0" fontId="2" fillId="0" borderId="37" xfId="0" applyFont="1" applyBorder="1" applyAlignment="1">
      <alignment horizontal="center" vertical="center"/>
    </xf>
    <xf numFmtId="0" fontId="11" fillId="8" borderId="52" xfId="0" applyFont="1" applyFill="1" applyBorder="1" applyAlignment="1">
      <alignment horizontal="center" vertical="center" wrapText="1"/>
    </xf>
    <xf numFmtId="0" fontId="11" fillId="8" borderId="59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 applyProtection="1">
      <alignment horizontal="center" vertical="center" wrapText="1"/>
      <protection locked="0"/>
    </xf>
    <xf numFmtId="0" fontId="11" fillId="6" borderId="24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0" fillId="6" borderId="80" xfId="0" applyFill="1" applyBorder="1" applyAlignment="1" applyProtection="1">
      <alignment horizontal="center" vertical="center"/>
      <protection locked="0"/>
    </xf>
    <xf numFmtId="0" fontId="0" fillId="6" borderId="82" xfId="0" applyFill="1" applyBorder="1" applyAlignment="1" applyProtection="1">
      <alignment horizontal="center" vertical="center"/>
      <protection locked="0"/>
    </xf>
    <xf numFmtId="0" fontId="0" fillId="6" borderId="84" xfId="0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11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horizontal="center" vertical="center"/>
    </xf>
    <xf numFmtId="0" fontId="10" fillId="0" borderId="62" xfId="0" applyFont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  <xf numFmtId="0" fontId="5" fillId="4" borderId="83" xfId="0" applyFont="1" applyFill="1" applyBorder="1" applyAlignment="1">
      <alignment horizontal="center"/>
    </xf>
    <xf numFmtId="0" fontId="11" fillId="6" borderId="60" xfId="0" applyFont="1" applyFill="1" applyBorder="1" applyAlignment="1" applyProtection="1">
      <alignment horizontal="center" vertical="center" wrapText="1"/>
      <protection locked="0"/>
    </xf>
    <xf numFmtId="0" fontId="11" fillId="6" borderId="118" xfId="0" applyFont="1" applyFill="1" applyBorder="1" applyAlignment="1" applyProtection="1">
      <alignment horizontal="center" vertical="center" wrapText="1"/>
      <protection locked="0"/>
    </xf>
    <xf numFmtId="0" fontId="15" fillId="6" borderId="50" xfId="0" applyFont="1" applyFill="1" applyBorder="1" applyAlignment="1" applyProtection="1">
      <alignment horizontal="center" vertical="center" wrapText="1"/>
      <protection locked="0"/>
    </xf>
    <xf numFmtId="0" fontId="15" fillId="6" borderId="51" xfId="0" applyFont="1" applyFill="1" applyBorder="1" applyAlignment="1" applyProtection="1">
      <alignment horizontal="center" vertical="center" wrapText="1"/>
      <protection locked="0"/>
    </xf>
    <xf numFmtId="0" fontId="11" fillId="6" borderId="50" xfId="0" applyFont="1" applyFill="1" applyBorder="1" applyAlignment="1" applyProtection="1">
      <alignment horizontal="center" vertical="center" wrapText="1"/>
      <protection locked="0"/>
    </xf>
    <xf numFmtId="0" fontId="11" fillId="6" borderId="51" xfId="0" applyFont="1" applyFill="1" applyBorder="1" applyAlignment="1" applyProtection="1">
      <alignment horizontal="center" vertical="center" wrapText="1"/>
      <protection locked="0"/>
    </xf>
    <xf numFmtId="0" fontId="11" fillId="8" borderId="28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27" fillId="10" borderId="55" xfId="0" applyFont="1" applyFill="1" applyBorder="1" applyAlignment="1" applyProtection="1">
      <alignment horizontal="center" vertical="center" wrapText="1"/>
      <protection locked="0"/>
    </xf>
    <xf numFmtId="0" fontId="27" fillId="10" borderId="82" xfId="0" applyFont="1" applyFill="1" applyBorder="1" applyAlignment="1" applyProtection="1">
      <alignment horizontal="center" vertical="center" wrapText="1"/>
      <protection locked="0"/>
    </xf>
    <xf numFmtId="0" fontId="27" fillId="10" borderId="51" xfId="0" applyFont="1" applyFill="1" applyBorder="1" applyAlignment="1" applyProtection="1">
      <alignment horizontal="center" vertical="center" wrapText="1"/>
      <protection locked="0"/>
    </xf>
    <xf numFmtId="0" fontId="11" fillId="6" borderId="55" xfId="0" applyFont="1" applyFill="1" applyBorder="1" applyAlignment="1" applyProtection="1">
      <alignment horizontal="center" vertical="center" wrapText="1"/>
      <protection locked="0"/>
    </xf>
    <xf numFmtId="0" fontId="11" fillId="6" borderId="82" xfId="0" applyFont="1" applyFill="1" applyBorder="1" applyAlignment="1" applyProtection="1">
      <alignment horizontal="center" vertical="center" wrapText="1"/>
      <protection locked="0"/>
    </xf>
    <xf numFmtId="0" fontId="15" fillId="6" borderId="20" xfId="0" applyFont="1" applyFill="1" applyBorder="1" applyAlignment="1" applyProtection="1">
      <alignment horizontal="center" vertical="center" wrapText="1"/>
      <protection locked="0"/>
    </xf>
    <xf numFmtId="0" fontId="15" fillId="6" borderId="12" xfId="0" applyFont="1" applyFill="1" applyBorder="1" applyAlignment="1" applyProtection="1">
      <alignment horizontal="center" vertical="center" wrapText="1"/>
      <protection locked="0"/>
    </xf>
    <xf numFmtId="0" fontId="15" fillId="6" borderId="16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horizontal="center" vertical="center"/>
    </xf>
    <xf numFmtId="0" fontId="11" fillId="8" borderId="42" xfId="0" applyFont="1" applyFill="1" applyBorder="1" applyAlignment="1">
      <alignment horizontal="center" vertical="center" wrapText="1"/>
    </xf>
    <xf numFmtId="0" fontId="15" fillId="11" borderId="45" xfId="0" applyFont="1" applyFill="1" applyBorder="1" applyAlignment="1" applyProtection="1">
      <alignment horizontal="center" vertical="center" wrapText="1"/>
      <protection locked="0"/>
    </xf>
    <xf numFmtId="0" fontId="15" fillId="11" borderId="46" xfId="0" applyFont="1" applyFill="1" applyBorder="1" applyAlignment="1" applyProtection="1">
      <alignment horizontal="center" vertical="center" wrapText="1"/>
      <protection locked="0"/>
    </xf>
    <xf numFmtId="0" fontId="15" fillId="11" borderId="54" xfId="0" applyFont="1" applyFill="1" applyBorder="1" applyAlignment="1" applyProtection="1">
      <alignment horizontal="center" vertical="center" wrapText="1"/>
      <protection locked="0"/>
    </xf>
    <xf numFmtId="0" fontId="15" fillId="11" borderId="120" xfId="0" applyFont="1" applyFill="1" applyBorder="1" applyAlignment="1" applyProtection="1">
      <alignment horizontal="center" vertical="center" wrapText="1"/>
      <protection locked="0"/>
    </xf>
    <xf numFmtId="0" fontId="15" fillId="6" borderId="55" xfId="0" applyFont="1" applyFill="1" applyBorder="1" applyAlignment="1" applyProtection="1">
      <alignment horizontal="center" vertical="center" wrapText="1"/>
      <protection locked="0"/>
    </xf>
    <xf numFmtId="0" fontId="15" fillId="6" borderId="82" xfId="0" applyFont="1" applyFill="1" applyBorder="1" applyAlignment="1" applyProtection="1">
      <alignment horizontal="center" vertical="center" wrapText="1"/>
      <protection locked="0"/>
    </xf>
    <xf numFmtId="0" fontId="15" fillId="6" borderId="84" xfId="0" applyFont="1" applyFill="1" applyBorder="1" applyAlignment="1" applyProtection="1">
      <alignment horizontal="center" vertical="center" wrapText="1"/>
      <protection locked="0"/>
    </xf>
    <xf numFmtId="0" fontId="2" fillId="0" borderId="6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8" fillId="0" borderId="96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28" fillId="0" borderId="95" xfId="0" applyFont="1" applyBorder="1" applyAlignment="1">
      <alignment horizontal="center" vertical="center"/>
    </xf>
  </cellXfs>
  <cellStyles count="3">
    <cellStyle name="Currency 2" xfId="2" xr:uid="{F8689FEA-22DD-43AA-B5AC-6EA5B7E6A198}"/>
    <cellStyle name="Hyperlink" xfId="1" builtinId="8"/>
    <cellStyle name="Normal" xfId="0" builtinId="0"/>
  </cellStyles>
  <dxfs count="102">
    <dxf>
      <font>
        <b/>
        <i val="0"/>
        <color rgb="FF000000"/>
      </font>
      <fill>
        <patternFill patternType="solid">
          <fgColor indexed="64"/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7" tint="0.3999450666829432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321618</xdr:colOff>
      <xdr:row>16</xdr:row>
      <xdr:rowOff>48455</xdr:rowOff>
    </xdr:from>
    <xdr:ext cx="538431" cy="494822"/>
    <xdr:pic>
      <xdr:nvPicPr>
        <xdr:cNvPr id="2" name="Picture 1">
          <a:extLst>
            <a:ext uri="{FF2B5EF4-FFF2-40B4-BE49-F238E27FC236}">
              <a16:creationId xmlns:a16="http://schemas.microsoft.com/office/drawing/2014/main" id="{25228DDF-A840-4615-AF00-E56DCD553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428" y="3041210"/>
          <a:ext cx="538431" cy="494822"/>
        </a:xfrm>
        <a:prstGeom prst="rect">
          <a:avLst/>
        </a:prstGeom>
      </xdr:spPr>
    </xdr:pic>
    <xdr:clientData/>
  </xdr:oneCellAnchor>
  <xdr:oneCellAnchor>
    <xdr:from>
      <xdr:col>0</xdr:col>
      <xdr:colOff>321618</xdr:colOff>
      <xdr:row>51</xdr:row>
      <xdr:rowOff>48455</xdr:rowOff>
    </xdr:from>
    <xdr:ext cx="538431" cy="494822"/>
    <xdr:pic>
      <xdr:nvPicPr>
        <xdr:cNvPr id="3" name="Picture 2">
          <a:extLst>
            <a:ext uri="{FF2B5EF4-FFF2-40B4-BE49-F238E27FC236}">
              <a16:creationId xmlns:a16="http://schemas.microsoft.com/office/drawing/2014/main" id="{6A220C1B-0538-4BB8-9D10-83AF2F91C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428" y="12680510"/>
          <a:ext cx="538431" cy="494822"/>
        </a:xfrm>
        <a:prstGeom prst="rect">
          <a:avLst/>
        </a:prstGeom>
      </xdr:spPr>
    </xdr:pic>
    <xdr:clientData/>
  </xdr:oneCellAnchor>
  <xdr:oneCellAnchor>
    <xdr:from>
      <xdr:col>0</xdr:col>
      <xdr:colOff>321618</xdr:colOff>
      <xdr:row>62</xdr:row>
      <xdr:rowOff>48455</xdr:rowOff>
    </xdr:from>
    <xdr:ext cx="538431" cy="494822"/>
    <xdr:pic>
      <xdr:nvPicPr>
        <xdr:cNvPr id="4" name="Picture 3">
          <a:extLst>
            <a:ext uri="{FF2B5EF4-FFF2-40B4-BE49-F238E27FC236}">
              <a16:creationId xmlns:a16="http://schemas.microsoft.com/office/drawing/2014/main" id="{A0C9DAB2-4F02-41EE-B0AA-9BA01E2C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428" y="14804585"/>
          <a:ext cx="538431" cy="494822"/>
        </a:xfrm>
        <a:prstGeom prst="rect">
          <a:avLst/>
        </a:prstGeom>
      </xdr:spPr>
    </xdr:pic>
    <xdr:clientData/>
  </xdr:oneCellAnchor>
  <xdr:twoCellAnchor>
    <xdr:from>
      <xdr:col>8</xdr:col>
      <xdr:colOff>458612</xdr:colOff>
      <xdr:row>56</xdr:row>
      <xdr:rowOff>28223</xdr:rowOff>
    </xdr:from>
    <xdr:to>
      <xdr:col>9</xdr:col>
      <xdr:colOff>1</xdr:colOff>
      <xdr:row>56</xdr:row>
      <xdr:rowOff>190501</xdr:rowOff>
    </xdr:to>
    <xdr:sp macro="" textlink="">
      <xdr:nvSpPr>
        <xdr:cNvPr id="5" name="Rounded Rectangle 3">
          <a:extLst>
            <a:ext uri="{FF2B5EF4-FFF2-40B4-BE49-F238E27FC236}">
              <a16:creationId xmlns:a16="http://schemas.microsoft.com/office/drawing/2014/main" id="{DDCD60B1-7645-41DA-9874-DA348888D0ED}"/>
            </a:ext>
          </a:extLst>
        </xdr:cNvPr>
        <xdr:cNvSpPr/>
      </xdr:nvSpPr>
      <xdr:spPr>
        <a:xfrm>
          <a:off x="5116337" y="13675643"/>
          <a:ext cx="360539" cy="164183"/>
        </a:xfrm>
        <a:prstGeom prst="roundRect">
          <a:avLst/>
        </a:prstGeom>
        <a:solidFill>
          <a:srgbClr val="FFFF99"/>
        </a:solidFill>
        <a:ln w="1905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8</xdr:col>
      <xdr:colOff>469901</xdr:colOff>
      <xdr:row>67</xdr:row>
      <xdr:rowOff>18345</xdr:rowOff>
    </xdr:from>
    <xdr:to>
      <xdr:col>9</xdr:col>
      <xdr:colOff>11290</xdr:colOff>
      <xdr:row>67</xdr:row>
      <xdr:rowOff>180623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419E436F-31C6-41EF-9776-81985C702961}"/>
            </a:ext>
          </a:extLst>
        </xdr:cNvPr>
        <xdr:cNvSpPr/>
      </xdr:nvSpPr>
      <xdr:spPr>
        <a:xfrm>
          <a:off x="5131436" y="15795555"/>
          <a:ext cx="358634" cy="156563"/>
        </a:xfrm>
        <a:prstGeom prst="roundRect">
          <a:avLst/>
        </a:prstGeom>
        <a:solidFill>
          <a:srgbClr val="FFFF99"/>
        </a:solidFill>
        <a:ln w="1905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8</xdr:col>
      <xdr:colOff>467078</xdr:colOff>
      <xdr:row>21</xdr:row>
      <xdr:rowOff>15522</xdr:rowOff>
    </xdr:from>
    <xdr:to>
      <xdr:col>9</xdr:col>
      <xdr:colOff>8467</xdr:colOff>
      <xdr:row>21</xdr:row>
      <xdr:rowOff>177800</xdr:rowOff>
    </xdr:to>
    <xdr:sp macro="" textlink="">
      <xdr:nvSpPr>
        <xdr:cNvPr id="7" name="Rounded Rectangle 7">
          <a:extLst>
            <a:ext uri="{FF2B5EF4-FFF2-40B4-BE49-F238E27FC236}">
              <a16:creationId xmlns:a16="http://schemas.microsoft.com/office/drawing/2014/main" id="{B2B26B71-5431-4C23-A55E-43F6CDA4AC08}"/>
            </a:ext>
          </a:extLst>
        </xdr:cNvPr>
        <xdr:cNvSpPr/>
      </xdr:nvSpPr>
      <xdr:spPr>
        <a:xfrm>
          <a:off x="5126708" y="4067457"/>
          <a:ext cx="360539" cy="154658"/>
        </a:xfrm>
        <a:prstGeom prst="roundRect">
          <a:avLst/>
        </a:prstGeom>
        <a:solidFill>
          <a:srgbClr val="FFFF99"/>
        </a:solidFill>
        <a:ln w="1905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tsi.org/human-factors-accessibility/en-301-549-v3-the-harmonized-european-standard-for-ict-accessibility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tsi.org/human-factors-accessibility/en-301-549-v3-the-harmonized-european-standard-for-ict-accessibility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7F4D-1857-4FB0-912D-FDF62D4B9B0D}">
  <dimension ref="A2:U90"/>
  <sheetViews>
    <sheetView workbookViewId="0"/>
  </sheetViews>
  <sheetFormatPr defaultRowHeight="14.4" x14ac:dyDescent="0.3"/>
  <cols>
    <col min="1" max="1" width="4.6640625" customWidth="1"/>
    <col min="2" max="2" width="9.88671875" customWidth="1"/>
    <col min="9" max="9" width="12" customWidth="1"/>
    <col min="10" max="10" width="21.6640625" customWidth="1"/>
    <col min="11" max="11" width="35.6640625" customWidth="1"/>
  </cols>
  <sheetData>
    <row r="2" spans="2:11" ht="17.399999999999999" x14ac:dyDescent="0.3">
      <c r="B2" s="528" t="s">
        <v>887</v>
      </c>
    </row>
    <row r="3" spans="2:11" ht="15" thickBot="1" x14ac:dyDescent="0.35"/>
    <row r="4" spans="2:11" ht="18" thickBot="1" x14ac:dyDescent="0.35">
      <c r="B4" s="529" t="s">
        <v>590</v>
      </c>
      <c r="C4" s="530"/>
      <c r="D4" s="531"/>
      <c r="E4" s="531"/>
      <c r="F4" s="531"/>
      <c r="G4" s="531"/>
      <c r="H4" s="531"/>
      <c r="I4" s="531"/>
      <c r="J4" s="531"/>
      <c r="K4" s="532"/>
    </row>
    <row r="6" spans="2:11" x14ac:dyDescent="0.3">
      <c r="B6" s="533" t="s">
        <v>591</v>
      </c>
    </row>
    <row r="7" spans="2:11" x14ac:dyDescent="0.3">
      <c r="B7" s="533"/>
    </row>
    <row r="8" spans="2:11" x14ac:dyDescent="0.3">
      <c r="B8" t="s">
        <v>592</v>
      </c>
    </row>
    <row r="10" spans="2:11" x14ac:dyDescent="0.3">
      <c r="B10" s="534" t="s">
        <v>593</v>
      </c>
    </row>
    <row r="11" spans="2:11" x14ac:dyDescent="0.3">
      <c r="B11" t="s">
        <v>594</v>
      </c>
    </row>
    <row r="13" spans="2:11" x14ac:dyDescent="0.3">
      <c r="B13" s="534" t="s">
        <v>595</v>
      </c>
    </row>
    <row r="14" spans="2:11" x14ac:dyDescent="0.3">
      <c r="B14" t="s">
        <v>596</v>
      </c>
    </row>
    <row r="15" spans="2:11" x14ac:dyDescent="0.3">
      <c r="B15" t="s">
        <v>597</v>
      </c>
    </row>
    <row r="18" spans="2:21" ht="17.399999999999999" x14ac:dyDescent="0.3">
      <c r="C18" s="528" t="s">
        <v>598</v>
      </c>
    </row>
    <row r="19" spans="2:21" ht="17.399999999999999" x14ac:dyDescent="0.3">
      <c r="C19" s="528"/>
      <c r="D19" s="528"/>
    </row>
    <row r="20" spans="2:21" ht="17.399999999999999" x14ac:dyDescent="0.3">
      <c r="B20" s="533" t="s">
        <v>599</v>
      </c>
      <c r="C20" t="s">
        <v>885</v>
      </c>
      <c r="D20" s="528"/>
    </row>
    <row r="21" spans="2:21" ht="17.399999999999999" x14ac:dyDescent="0.3">
      <c r="B21" s="533" t="s">
        <v>600</v>
      </c>
      <c r="C21" t="s">
        <v>601</v>
      </c>
      <c r="D21" s="528"/>
    </row>
    <row r="22" spans="2:21" x14ac:dyDescent="0.3">
      <c r="B22" s="533" t="s">
        <v>602</v>
      </c>
      <c r="C22" t="s">
        <v>603</v>
      </c>
      <c r="J22" s="535"/>
    </row>
    <row r="23" spans="2:21" x14ac:dyDescent="0.3">
      <c r="B23" s="533"/>
      <c r="C23" t="s">
        <v>604</v>
      </c>
      <c r="J23" s="536"/>
    </row>
    <row r="24" spans="2:21" ht="17.399999999999999" x14ac:dyDescent="0.3">
      <c r="B24" s="533"/>
      <c r="C24" t="s">
        <v>605</v>
      </c>
      <c r="D24" s="528"/>
    </row>
    <row r="25" spans="2:21" x14ac:dyDescent="0.3">
      <c r="B25" s="533"/>
      <c r="D25" t="s">
        <v>606</v>
      </c>
    </row>
    <row r="26" spans="2:21" x14ac:dyDescent="0.3">
      <c r="B26" s="533"/>
      <c r="D26" t="s">
        <v>607</v>
      </c>
    </row>
    <row r="27" spans="2:21" x14ac:dyDescent="0.3">
      <c r="B27" s="533"/>
      <c r="D27" s="537" t="s">
        <v>890</v>
      </c>
    </row>
    <row r="28" spans="2:21" x14ac:dyDescent="0.3">
      <c r="B28" s="533"/>
      <c r="C28" s="534" t="s">
        <v>608</v>
      </c>
      <c r="D28" s="534"/>
      <c r="E28" s="534"/>
      <c r="F28" s="534"/>
      <c r="G28" s="534"/>
      <c r="H28" s="534"/>
      <c r="I28" s="534"/>
      <c r="J28" s="534"/>
      <c r="K28" s="534"/>
    </row>
    <row r="29" spans="2:21" x14ac:dyDescent="0.3">
      <c r="B29" s="533" t="s">
        <v>609</v>
      </c>
      <c r="C29" t="s">
        <v>610</v>
      </c>
    </row>
    <row r="30" spans="2:21" x14ac:dyDescent="0.3">
      <c r="B30" s="533" t="s">
        <v>611</v>
      </c>
      <c r="C30" t="s">
        <v>612</v>
      </c>
    </row>
    <row r="31" spans="2:21" ht="245.4" customHeight="1" x14ac:dyDescent="0.3">
      <c r="B31" s="533"/>
      <c r="C31" s="736" t="s">
        <v>613</v>
      </c>
      <c r="D31" s="737"/>
      <c r="E31" s="737"/>
      <c r="F31" s="737"/>
      <c r="G31" s="737"/>
      <c r="H31" s="738"/>
      <c r="I31" s="739" t="s">
        <v>614</v>
      </c>
      <c r="J31" s="740"/>
      <c r="K31" s="740"/>
      <c r="L31" s="740"/>
      <c r="M31" s="740"/>
      <c r="N31" s="740"/>
      <c r="O31" s="740"/>
      <c r="P31" s="740"/>
      <c r="Q31" s="740"/>
      <c r="R31" s="741"/>
      <c r="S31" s="742" t="s">
        <v>615</v>
      </c>
      <c r="T31" s="742"/>
      <c r="U31" s="742"/>
    </row>
    <row r="32" spans="2:21" x14ac:dyDescent="0.3">
      <c r="B32" s="533"/>
      <c r="C32" s="743" t="s">
        <v>616</v>
      </c>
      <c r="D32" s="744"/>
      <c r="E32" s="744"/>
      <c r="F32" s="744"/>
      <c r="G32" s="744"/>
      <c r="H32" s="745"/>
      <c r="I32" s="746" t="s">
        <v>617</v>
      </c>
      <c r="J32" s="747"/>
      <c r="K32" s="747"/>
      <c r="L32" s="747"/>
      <c r="M32" s="747"/>
      <c r="N32" s="747"/>
      <c r="O32" s="747"/>
      <c r="P32" s="747"/>
      <c r="Q32" s="747"/>
      <c r="R32" s="748"/>
      <c r="S32" s="749" t="s">
        <v>615</v>
      </c>
      <c r="T32" s="749"/>
      <c r="U32" s="749"/>
    </row>
    <row r="33" spans="2:21" ht="29.1" customHeight="1" x14ac:dyDescent="0.3">
      <c r="B33" s="533"/>
      <c r="C33" s="750" t="s">
        <v>618</v>
      </c>
      <c r="D33" s="751"/>
      <c r="E33" s="751"/>
      <c r="F33" s="751"/>
      <c r="G33" s="751"/>
      <c r="H33" s="752"/>
      <c r="I33" s="746" t="s">
        <v>619</v>
      </c>
      <c r="J33" s="747"/>
      <c r="K33" s="747"/>
      <c r="L33" s="747"/>
      <c r="M33" s="747"/>
      <c r="N33" s="747"/>
      <c r="O33" s="747"/>
      <c r="P33" s="747"/>
      <c r="Q33" s="747"/>
      <c r="R33" s="748"/>
      <c r="S33" s="749" t="s">
        <v>615</v>
      </c>
      <c r="T33" s="749"/>
      <c r="U33" s="749"/>
    </row>
    <row r="34" spans="2:21" x14ac:dyDescent="0.3">
      <c r="B34" s="533"/>
      <c r="C34" s="743" t="s">
        <v>620</v>
      </c>
      <c r="D34" s="744"/>
      <c r="E34" s="744"/>
      <c r="F34" s="744"/>
      <c r="G34" s="744"/>
      <c r="H34" s="745"/>
      <c r="I34" s="746" t="s">
        <v>621</v>
      </c>
      <c r="J34" s="747"/>
      <c r="K34" s="747"/>
      <c r="L34" s="747"/>
      <c r="M34" s="747"/>
      <c r="N34" s="747"/>
      <c r="O34" s="747"/>
      <c r="P34" s="747"/>
      <c r="Q34" s="747"/>
      <c r="R34" s="748"/>
      <c r="S34" s="749" t="s">
        <v>615</v>
      </c>
      <c r="T34" s="749"/>
      <c r="U34" s="749"/>
    </row>
    <row r="35" spans="2:21" x14ac:dyDescent="0.3">
      <c r="B35" s="533"/>
      <c r="C35" s="753" t="s">
        <v>622</v>
      </c>
      <c r="D35" s="754"/>
      <c r="E35" s="754"/>
      <c r="F35" s="754"/>
      <c r="G35" s="754"/>
      <c r="H35" s="755"/>
      <c r="I35" s="756" t="s">
        <v>623</v>
      </c>
      <c r="J35" s="757"/>
      <c r="K35" s="757"/>
      <c r="L35" s="757"/>
      <c r="M35" s="757"/>
      <c r="N35" s="757"/>
      <c r="O35" s="757"/>
      <c r="P35" s="757"/>
      <c r="Q35" s="757"/>
      <c r="R35" s="758"/>
      <c r="S35" s="756" t="s">
        <v>624</v>
      </c>
      <c r="T35" s="757"/>
      <c r="U35" s="758"/>
    </row>
    <row r="36" spans="2:21" x14ac:dyDescent="0.3">
      <c r="B36" s="533"/>
      <c r="C36" s="743" t="s">
        <v>625</v>
      </c>
      <c r="D36" s="744"/>
      <c r="E36" s="744"/>
      <c r="F36" s="744"/>
      <c r="G36" s="744"/>
      <c r="H36" s="745"/>
      <c r="I36" s="746" t="s">
        <v>626</v>
      </c>
      <c r="J36" s="747"/>
      <c r="K36" s="747"/>
      <c r="L36" s="747"/>
      <c r="M36" s="747"/>
      <c r="N36" s="747"/>
      <c r="O36" s="747"/>
      <c r="P36" s="747"/>
      <c r="Q36" s="747"/>
      <c r="R36" s="748"/>
      <c r="S36" s="749" t="s">
        <v>615</v>
      </c>
      <c r="T36" s="749"/>
      <c r="U36" s="749"/>
    </row>
    <row r="37" spans="2:21" x14ac:dyDescent="0.3">
      <c r="B37" s="533"/>
      <c r="C37" s="753" t="s">
        <v>627</v>
      </c>
      <c r="D37" s="754"/>
      <c r="E37" s="754"/>
      <c r="F37" s="754"/>
      <c r="G37" s="754"/>
      <c r="H37" s="755"/>
      <c r="I37" s="756" t="s">
        <v>628</v>
      </c>
      <c r="J37" s="757"/>
      <c r="K37" s="757"/>
      <c r="L37" s="757"/>
      <c r="M37" s="757"/>
      <c r="N37" s="757"/>
      <c r="O37" s="757"/>
      <c r="P37" s="757"/>
      <c r="Q37" s="757"/>
      <c r="R37" s="758"/>
      <c r="S37" s="756" t="s">
        <v>624</v>
      </c>
      <c r="T37" s="757"/>
      <c r="U37" s="758"/>
    </row>
    <row r="38" spans="2:21" x14ac:dyDescent="0.3">
      <c r="B38" s="533"/>
      <c r="C38" s="743" t="s">
        <v>629</v>
      </c>
      <c r="D38" s="744"/>
      <c r="E38" s="744"/>
      <c r="F38" s="744"/>
      <c r="G38" s="744"/>
      <c r="H38" s="745"/>
      <c r="I38" s="746" t="s">
        <v>630</v>
      </c>
      <c r="J38" s="747"/>
      <c r="K38" s="747"/>
      <c r="L38" s="747"/>
      <c r="M38" s="747"/>
      <c r="N38" s="747"/>
      <c r="O38" s="747"/>
      <c r="P38" s="747"/>
      <c r="Q38" s="747"/>
      <c r="R38" s="748"/>
      <c r="S38" s="749" t="s">
        <v>615</v>
      </c>
      <c r="T38" s="749"/>
      <c r="U38" s="749"/>
    </row>
    <row r="39" spans="2:21" x14ac:dyDescent="0.3">
      <c r="B39" s="533"/>
      <c r="C39" s="753" t="s">
        <v>631</v>
      </c>
      <c r="D39" s="754"/>
      <c r="E39" s="754"/>
      <c r="F39" s="754"/>
      <c r="G39" s="754"/>
      <c r="H39" s="755"/>
      <c r="I39" s="756" t="s">
        <v>632</v>
      </c>
      <c r="J39" s="757"/>
      <c r="K39" s="757"/>
      <c r="L39" s="757"/>
      <c r="M39" s="757"/>
      <c r="N39" s="757"/>
      <c r="O39" s="757"/>
      <c r="P39" s="757"/>
      <c r="Q39" s="757"/>
      <c r="R39" s="758"/>
      <c r="S39" s="756" t="s">
        <v>624</v>
      </c>
      <c r="T39" s="757"/>
      <c r="U39" s="758"/>
    </row>
    <row r="40" spans="2:21" x14ac:dyDescent="0.3">
      <c r="B40" s="533"/>
      <c r="C40" s="743" t="s">
        <v>633</v>
      </c>
      <c r="D40" s="744"/>
      <c r="E40" s="744"/>
      <c r="F40" s="744"/>
      <c r="G40" s="744"/>
      <c r="H40" s="745"/>
      <c r="I40" s="746" t="s">
        <v>634</v>
      </c>
      <c r="J40" s="747"/>
      <c r="K40" s="747"/>
      <c r="L40" s="747"/>
      <c r="M40" s="747"/>
      <c r="N40" s="747"/>
      <c r="O40" s="747"/>
      <c r="P40" s="747"/>
      <c r="Q40" s="747"/>
      <c r="R40" s="748"/>
      <c r="S40" s="749" t="s">
        <v>615</v>
      </c>
      <c r="T40" s="749"/>
      <c r="U40" s="749"/>
    </row>
    <row r="41" spans="2:21" x14ac:dyDescent="0.3">
      <c r="B41" s="533"/>
      <c r="C41" s="753" t="s">
        <v>635</v>
      </c>
      <c r="D41" s="754"/>
      <c r="E41" s="754"/>
      <c r="F41" s="754"/>
      <c r="G41" s="754"/>
      <c r="H41" s="755"/>
      <c r="I41" s="756" t="s">
        <v>636</v>
      </c>
      <c r="J41" s="757"/>
      <c r="K41" s="757"/>
      <c r="L41" s="757"/>
      <c r="M41" s="757"/>
      <c r="N41" s="757"/>
      <c r="O41" s="757"/>
      <c r="P41" s="757"/>
      <c r="Q41" s="757"/>
      <c r="R41" s="758"/>
      <c r="S41" s="756" t="s">
        <v>624</v>
      </c>
      <c r="T41" s="757"/>
      <c r="U41" s="758"/>
    </row>
    <row r="42" spans="2:21" x14ac:dyDescent="0.3">
      <c r="B42" s="533"/>
      <c r="C42" s="743" t="s">
        <v>637</v>
      </c>
      <c r="D42" s="744"/>
      <c r="E42" s="744"/>
      <c r="F42" s="744"/>
      <c r="G42" s="744"/>
      <c r="H42" s="745"/>
      <c r="I42" s="746" t="s">
        <v>638</v>
      </c>
      <c r="J42" s="747"/>
      <c r="K42" s="747"/>
      <c r="L42" s="747"/>
      <c r="M42" s="747"/>
      <c r="N42" s="747"/>
      <c r="O42" s="747"/>
      <c r="P42" s="747"/>
      <c r="Q42" s="747"/>
      <c r="R42" s="748"/>
      <c r="S42" s="749" t="s">
        <v>615</v>
      </c>
      <c r="T42" s="749"/>
      <c r="U42" s="749"/>
    </row>
    <row r="43" spans="2:21" x14ac:dyDescent="0.3">
      <c r="B43" s="533"/>
      <c r="C43" s="753" t="s">
        <v>639</v>
      </c>
      <c r="D43" s="754"/>
      <c r="E43" s="754"/>
      <c r="F43" s="754"/>
      <c r="G43" s="754"/>
      <c r="H43" s="755"/>
      <c r="I43" s="756" t="s">
        <v>640</v>
      </c>
      <c r="J43" s="757"/>
      <c r="K43" s="757"/>
      <c r="L43" s="757"/>
      <c r="M43" s="757"/>
      <c r="N43" s="757"/>
      <c r="O43" s="757"/>
      <c r="P43" s="757"/>
      <c r="Q43" s="757"/>
      <c r="R43" s="758"/>
      <c r="S43" s="756" t="s">
        <v>624</v>
      </c>
      <c r="T43" s="757"/>
      <c r="U43" s="758"/>
    </row>
    <row r="44" spans="2:21" x14ac:dyDescent="0.3">
      <c r="B44" s="533"/>
      <c r="C44" s="743" t="s">
        <v>641</v>
      </c>
      <c r="D44" s="744"/>
      <c r="E44" s="744"/>
      <c r="F44" s="744"/>
      <c r="G44" s="744"/>
      <c r="H44" s="745"/>
      <c r="I44" s="746" t="s">
        <v>642</v>
      </c>
      <c r="J44" s="747"/>
      <c r="K44" s="747"/>
      <c r="L44" s="747"/>
      <c r="M44" s="747"/>
      <c r="N44" s="747"/>
      <c r="O44" s="747"/>
      <c r="P44" s="747"/>
      <c r="Q44" s="747"/>
      <c r="R44" s="748"/>
      <c r="S44" s="749" t="s">
        <v>615</v>
      </c>
      <c r="T44" s="749"/>
      <c r="U44" s="749"/>
    </row>
    <row r="45" spans="2:21" x14ac:dyDescent="0.3">
      <c r="B45" s="533"/>
      <c r="C45" s="753" t="s">
        <v>643</v>
      </c>
      <c r="D45" s="754"/>
      <c r="E45" s="754"/>
      <c r="F45" s="754"/>
      <c r="G45" s="754"/>
      <c r="H45" s="755"/>
      <c r="I45" s="756" t="s">
        <v>644</v>
      </c>
      <c r="J45" s="757"/>
      <c r="K45" s="757"/>
      <c r="L45" s="757"/>
      <c r="M45" s="757"/>
      <c r="N45" s="757"/>
      <c r="O45" s="757"/>
      <c r="P45" s="757"/>
      <c r="Q45" s="757"/>
      <c r="R45" s="758"/>
      <c r="S45" s="756" t="s">
        <v>624</v>
      </c>
      <c r="T45" s="757"/>
      <c r="U45" s="758"/>
    </row>
    <row r="46" spans="2:21" x14ac:dyDescent="0.3">
      <c r="B46" s="533"/>
      <c r="C46" s="743" t="s">
        <v>645</v>
      </c>
      <c r="D46" s="744"/>
      <c r="E46" s="744"/>
      <c r="F46" s="744"/>
      <c r="G46" s="744"/>
      <c r="H46" s="745"/>
      <c r="I46" s="746" t="s">
        <v>646</v>
      </c>
      <c r="J46" s="747"/>
      <c r="K46" s="747"/>
      <c r="L46" s="747"/>
      <c r="M46" s="747"/>
      <c r="N46" s="747"/>
      <c r="O46" s="747"/>
      <c r="P46" s="747"/>
      <c r="Q46" s="747"/>
      <c r="R46" s="748"/>
      <c r="S46" s="749" t="s">
        <v>615</v>
      </c>
      <c r="T46" s="749"/>
      <c r="U46" s="749"/>
    </row>
    <row r="47" spans="2:21" x14ac:dyDescent="0.3">
      <c r="B47" s="533"/>
      <c r="C47" s="753" t="s">
        <v>647</v>
      </c>
      <c r="D47" s="754"/>
      <c r="E47" s="754"/>
      <c r="F47" s="754"/>
      <c r="G47" s="754"/>
      <c r="H47" s="755"/>
      <c r="I47" s="756" t="s">
        <v>648</v>
      </c>
      <c r="J47" s="757"/>
      <c r="K47" s="757"/>
      <c r="L47" s="757"/>
      <c r="M47" s="757"/>
      <c r="N47" s="757"/>
      <c r="O47" s="757"/>
      <c r="P47" s="757"/>
      <c r="Q47" s="757"/>
      <c r="R47" s="758"/>
      <c r="S47" s="756" t="s">
        <v>624</v>
      </c>
      <c r="T47" s="757"/>
      <c r="U47" s="758"/>
    </row>
    <row r="48" spans="2:21" x14ac:dyDescent="0.3">
      <c r="B48" s="533"/>
      <c r="C48" s="743" t="s">
        <v>649</v>
      </c>
      <c r="D48" s="744"/>
      <c r="E48" s="744"/>
      <c r="F48" s="744"/>
      <c r="G48" s="744"/>
      <c r="H48" s="745"/>
      <c r="I48" s="746" t="s">
        <v>650</v>
      </c>
      <c r="J48" s="747"/>
      <c r="K48" s="747"/>
      <c r="L48" s="747"/>
      <c r="M48" s="747"/>
      <c r="N48" s="747"/>
      <c r="O48" s="747"/>
      <c r="P48" s="747"/>
      <c r="Q48" s="747"/>
      <c r="R48" s="748"/>
      <c r="S48" s="749" t="s">
        <v>615</v>
      </c>
      <c r="T48" s="749"/>
      <c r="U48" s="749"/>
    </row>
    <row r="49" spans="2:21" x14ac:dyDescent="0.3">
      <c r="B49" s="533"/>
      <c r="C49" s="753" t="s">
        <v>651</v>
      </c>
      <c r="D49" s="754"/>
      <c r="E49" s="754"/>
      <c r="F49" s="754"/>
      <c r="G49" s="754"/>
      <c r="H49" s="755"/>
      <c r="I49" s="756" t="s">
        <v>652</v>
      </c>
      <c r="J49" s="757"/>
      <c r="K49" s="757"/>
      <c r="L49" s="757"/>
      <c r="M49" s="757"/>
      <c r="N49" s="757"/>
      <c r="O49" s="757"/>
      <c r="P49" s="757"/>
      <c r="Q49" s="757"/>
      <c r="R49" s="758"/>
      <c r="S49" s="756" t="s">
        <v>624</v>
      </c>
      <c r="T49" s="757"/>
      <c r="U49" s="758"/>
    </row>
    <row r="53" spans="2:21" ht="17.399999999999999" x14ac:dyDescent="0.3">
      <c r="C53" s="528" t="s">
        <v>653</v>
      </c>
    </row>
    <row r="54" spans="2:21" ht="17.399999999999999" x14ac:dyDescent="0.3">
      <c r="C54" s="528"/>
      <c r="D54" s="528"/>
    </row>
    <row r="55" spans="2:21" ht="17.399999999999999" x14ac:dyDescent="0.3">
      <c r="B55" s="538" t="s">
        <v>654</v>
      </c>
      <c r="C55" t="s">
        <v>655</v>
      </c>
      <c r="D55" s="528"/>
    </row>
    <row r="56" spans="2:21" x14ac:dyDescent="0.3">
      <c r="B56" s="533" t="s">
        <v>656</v>
      </c>
      <c r="C56" t="s">
        <v>657</v>
      </c>
    </row>
    <row r="57" spans="2:21" ht="15.6" x14ac:dyDescent="0.3">
      <c r="B57" s="533" t="s">
        <v>658</v>
      </c>
      <c r="C57" t="s">
        <v>603</v>
      </c>
      <c r="J57" s="539"/>
    </row>
    <row r="58" spans="2:21" x14ac:dyDescent="0.3">
      <c r="B58" s="533" t="s">
        <v>659</v>
      </c>
      <c r="C58" t="s">
        <v>660</v>
      </c>
    </row>
    <row r="59" spans="2:21" x14ac:dyDescent="0.3">
      <c r="B59" s="533" t="s">
        <v>661</v>
      </c>
      <c r="C59" s="540" t="s">
        <v>886</v>
      </c>
    </row>
    <row r="60" spans="2:21" x14ac:dyDescent="0.3">
      <c r="B60" s="533" t="s">
        <v>662</v>
      </c>
      <c r="C60" t="s">
        <v>663</v>
      </c>
    </row>
    <row r="61" spans="2:21" x14ac:dyDescent="0.3">
      <c r="B61" s="533"/>
      <c r="C61" s="541" t="s">
        <v>664</v>
      </c>
    </row>
    <row r="62" spans="2:21" x14ac:dyDescent="0.3">
      <c r="B62" s="533"/>
      <c r="C62" s="541"/>
    </row>
    <row r="64" spans="2:21" ht="17.399999999999999" x14ac:dyDescent="0.3">
      <c r="C64" s="528" t="s">
        <v>665</v>
      </c>
    </row>
    <row r="65" spans="2:10" ht="17.399999999999999" x14ac:dyDescent="0.3">
      <c r="C65" s="528"/>
      <c r="D65" s="528"/>
    </row>
    <row r="66" spans="2:10" ht="17.399999999999999" x14ac:dyDescent="0.3">
      <c r="B66" s="538" t="s">
        <v>654</v>
      </c>
      <c r="C66" t="s">
        <v>655</v>
      </c>
      <c r="D66" s="528"/>
    </row>
    <row r="67" spans="2:10" x14ac:dyDescent="0.3">
      <c r="B67" s="533" t="s">
        <v>656</v>
      </c>
      <c r="C67" t="s">
        <v>666</v>
      </c>
    </row>
    <row r="68" spans="2:10" ht="15.6" x14ac:dyDescent="0.3">
      <c r="B68" s="533" t="s">
        <v>658</v>
      </c>
      <c r="C68" t="s">
        <v>603</v>
      </c>
      <c r="J68" s="539"/>
    </row>
    <row r="69" spans="2:10" x14ac:dyDescent="0.3">
      <c r="B69" s="533" t="s">
        <v>659</v>
      </c>
      <c r="C69" t="s">
        <v>660</v>
      </c>
    </row>
    <row r="70" spans="2:10" x14ac:dyDescent="0.3">
      <c r="B70" s="533" t="s">
        <v>661</v>
      </c>
      <c r="C70" s="540" t="s">
        <v>667</v>
      </c>
    </row>
    <row r="71" spans="2:10" x14ac:dyDescent="0.3">
      <c r="B71" s="533"/>
      <c r="C71" s="541" t="s">
        <v>664</v>
      </c>
    </row>
    <row r="72" spans="2:10" x14ac:dyDescent="0.3">
      <c r="B72" s="533"/>
      <c r="C72" s="541"/>
    </row>
    <row r="73" spans="2:10" x14ac:dyDescent="0.3">
      <c r="B73" s="533"/>
      <c r="C73" s="541"/>
    </row>
    <row r="74" spans="2:10" x14ac:dyDescent="0.3">
      <c r="B74" s="533"/>
      <c r="C74" s="542" t="s">
        <v>668</v>
      </c>
    </row>
    <row r="75" spans="2:10" x14ac:dyDescent="0.3">
      <c r="B75" s="533" t="s">
        <v>654</v>
      </c>
      <c r="C75" s="540" t="s">
        <v>669</v>
      </c>
    </row>
    <row r="76" spans="2:10" ht="15" thickBot="1" x14ac:dyDescent="0.35">
      <c r="B76" s="533"/>
      <c r="C76" s="541"/>
    </row>
    <row r="77" spans="2:10" ht="15" thickBot="1" x14ac:dyDescent="0.35">
      <c r="B77" s="533"/>
      <c r="C77" s="759" t="s">
        <v>670</v>
      </c>
      <c r="D77" s="760"/>
      <c r="E77" s="761"/>
      <c r="F77" s="762" t="s">
        <v>0</v>
      </c>
      <c r="G77" s="763"/>
      <c r="H77" s="764"/>
      <c r="I77" s="762" t="s">
        <v>671</v>
      </c>
      <c r="J77" s="764"/>
    </row>
    <row r="78" spans="2:10" ht="15" thickBot="1" x14ac:dyDescent="0.35">
      <c r="B78" s="533"/>
      <c r="C78" s="765" t="s">
        <v>672</v>
      </c>
      <c r="D78" s="766"/>
      <c r="E78" s="767"/>
      <c r="F78" s="768" t="str">
        <f>IF('Tariff Packages'!B24=100,"Completed","Yet To Be Completed")</f>
        <v>Yet To Be Completed</v>
      </c>
      <c r="G78" s="768"/>
      <c r="H78" s="768"/>
      <c r="I78" s="768"/>
      <c r="J78" s="769"/>
    </row>
    <row r="79" spans="2:10" x14ac:dyDescent="0.3">
      <c r="B79" s="770" t="s">
        <v>673</v>
      </c>
      <c r="C79" s="773" t="s">
        <v>674</v>
      </c>
      <c r="D79" s="774"/>
      <c r="E79" s="775"/>
      <c r="F79" s="776" t="str">
        <f>IF('Talk &amp; Text'!A28=23,"Completed","Yet To Be Completed")</f>
        <v>Yet To Be Completed</v>
      </c>
      <c r="G79" s="776"/>
      <c r="H79" s="776"/>
      <c r="I79" s="776"/>
      <c r="J79" s="777"/>
    </row>
    <row r="80" spans="2:10" x14ac:dyDescent="0.3">
      <c r="B80" s="771"/>
      <c r="C80" s="778" t="s">
        <v>675</v>
      </c>
      <c r="D80" s="779"/>
      <c r="E80" s="780"/>
      <c r="F80" s="781" t="str">
        <f>IF('And-Rugged'!A39=31,"Completed","Yet To Be Completed")</f>
        <v>Yet To Be Completed</v>
      </c>
      <c r="G80" s="781"/>
      <c r="H80" s="781"/>
      <c r="I80" s="781"/>
      <c r="J80" s="782"/>
    </row>
    <row r="81" spans="1:11" x14ac:dyDescent="0.3">
      <c r="B81" s="771"/>
      <c r="C81" s="778" t="s">
        <v>676</v>
      </c>
      <c r="D81" s="779"/>
      <c r="E81" s="780"/>
      <c r="F81" s="781" t="str">
        <f>IF('And-Low'!A40=32,"Completed","Yet To Be Completed")</f>
        <v>Yet To Be Completed</v>
      </c>
      <c r="G81" s="781"/>
      <c r="H81" s="781"/>
      <c r="I81" s="781"/>
      <c r="J81" s="782"/>
    </row>
    <row r="82" spans="1:11" x14ac:dyDescent="0.3">
      <c r="B82" s="771"/>
      <c r="C82" s="778" t="s">
        <v>677</v>
      </c>
      <c r="D82" s="779"/>
      <c r="E82" s="780"/>
      <c r="F82" s="781" t="str">
        <f>IF('And-Mid'!A42=33,"Completed","Yet To Be Completed")</f>
        <v>Yet To Be Completed</v>
      </c>
      <c r="G82" s="781"/>
      <c r="H82" s="781"/>
      <c r="I82" s="781"/>
      <c r="J82" s="782"/>
    </row>
    <row r="83" spans="1:11" x14ac:dyDescent="0.3">
      <c r="B83" s="771"/>
      <c r="C83" s="778" t="s">
        <v>678</v>
      </c>
      <c r="D83" s="779"/>
      <c r="E83" s="780"/>
      <c r="F83" s="781" t="str">
        <f>IF('And-High'!A42=34,"Completed","Yet To Be Completed")</f>
        <v>Yet To Be Completed</v>
      </c>
      <c r="G83" s="781"/>
      <c r="H83" s="781"/>
      <c r="I83" s="781"/>
      <c r="J83" s="782"/>
    </row>
    <row r="84" spans="1:11" x14ac:dyDescent="0.3">
      <c r="B84" s="771"/>
      <c r="C84" s="778" t="s">
        <v>679</v>
      </c>
      <c r="D84" s="779"/>
      <c r="E84" s="780"/>
      <c r="F84" s="781" t="str">
        <f>IF('iOS-Low'!A36=31,"Completed","Yet To Be Completed")</f>
        <v>Yet To Be Completed</v>
      </c>
      <c r="G84" s="781"/>
      <c r="H84" s="781"/>
      <c r="I84" s="781"/>
      <c r="J84" s="782"/>
    </row>
    <row r="85" spans="1:11" x14ac:dyDescent="0.3">
      <c r="B85" s="771"/>
      <c r="C85" s="778" t="s">
        <v>680</v>
      </c>
      <c r="D85" s="779"/>
      <c r="E85" s="780"/>
      <c r="F85" s="781" t="str">
        <f>IF('iOS-Mid'!A36=31,"Completed","Yet To Be Completed")</f>
        <v>Yet To Be Completed</v>
      </c>
      <c r="G85" s="781"/>
      <c r="H85" s="781"/>
      <c r="I85" s="781"/>
      <c r="J85" s="782"/>
    </row>
    <row r="86" spans="1:11" ht="15" thickBot="1" x14ac:dyDescent="0.35">
      <c r="B86" s="772"/>
      <c r="C86" s="787" t="s">
        <v>681</v>
      </c>
      <c r="D86" s="788"/>
      <c r="E86" s="789"/>
      <c r="F86" s="790" t="str">
        <f>IF('iOS-High'!A36=31,"Completed","Yet To Be Completed")</f>
        <v>Yet To Be Completed</v>
      </c>
      <c r="G86" s="790"/>
      <c r="H86" s="790"/>
      <c r="I86" s="790"/>
      <c r="J86" s="791"/>
    </row>
    <row r="87" spans="1:11" ht="15" thickBot="1" x14ac:dyDescent="0.35">
      <c r="B87" s="533"/>
      <c r="C87" s="765" t="s">
        <v>682</v>
      </c>
      <c r="D87" s="766"/>
      <c r="E87" s="767"/>
      <c r="F87" s="783" t="str">
        <f>IF('Ancillary Equipment'!A51=39,"Completed","Yet To Be Completed")</f>
        <v>Yet To Be Completed</v>
      </c>
      <c r="G87" s="784"/>
      <c r="H87" s="785"/>
      <c r="I87" s="783"/>
      <c r="J87" s="786"/>
    </row>
    <row r="88" spans="1:11" x14ac:dyDescent="0.3">
      <c r="B88" s="533"/>
      <c r="C88" s="541"/>
    </row>
    <row r="89" spans="1:11" x14ac:dyDescent="0.3">
      <c r="C89" s="543"/>
    </row>
    <row r="90" spans="1:11" x14ac:dyDescent="0.3">
      <c r="A90" s="544"/>
      <c r="B90" s="544"/>
      <c r="C90" s="544"/>
      <c r="D90" s="544"/>
      <c r="E90" s="544"/>
      <c r="F90" s="544"/>
      <c r="G90" s="544"/>
      <c r="H90" s="544"/>
      <c r="I90" s="544"/>
      <c r="J90" s="544"/>
      <c r="K90" s="544"/>
    </row>
  </sheetData>
  <mergeCells count="91">
    <mergeCell ref="C87:E87"/>
    <mergeCell ref="F87:H87"/>
    <mergeCell ref="I87:J87"/>
    <mergeCell ref="C85:E85"/>
    <mergeCell ref="F85:H85"/>
    <mergeCell ref="I85:J85"/>
    <mergeCell ref="C86:E86"/>
    <mergeCell ref="F86:H86"/>
    <mergeCell ref="I86:J86"/>
    <mergeCell ref="C83:E83"/>
    <mergeCell ref="F83:H83"/>
    <mergeCell ref="I83:J83"/>
    <mergeCell ref="C84:E84"/>
    <mergeCell ref="F84:H84"/>
    <mergeCell ref="I84:J84"/>
    <mergeCell ref="C78:E78"/>
    <mergeCell ref="F78:H78"/>
    <mergeCell ref="I78:J78"/>
    <mergeCell ref="B79:B86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49:H49"/>
    <mergeCell ref="I49:R49"/>
    <mergeCell ref="S49:U49"/>
    <mergeCell ref="C77:E77"/>
    <mergeCell ref="F77:H77"/>
    <mergeCell ref="I77:J77"/>
    <mergeCell ref="C47:H47"/>
    <mergeCell ref="I47:R47"/>
    <mergeCell ref="S47:U47"/>
    <mergeCell ref="C48:H48"/>
    <mergeCell ref="I48:R48"/>
    <mergeCell ref="S48:U48"/>
    <mergeCell ref="C45:H45"/>
    <mergeCell ref="I45:R45"/>
    <mergeCell ref="S45:U45"/>
    <mergeCell ref="C46:H46"/>
    <mergeCell ref="I46:R46"/>
    <mergeCell ref="S46:U46"/>
    <mergeCell ref="C43:H43"/>
    <mergeCell ref="I43:R43"/>
    <mergeCell ref="S43:U43"/>
    <mergeCell ref="C44:H44"/>
    <mergeCell ref="I44:R44"/>
    <mergeCell ref="S44:U44"/>
    <mergeCell ref="C41:H41"/>
    <mergeCell ref="I41:R41"/>
    <mergeCell ref="S41:U41"/>
    <mergeCell ref="C42:H42"/>
    <mergeCell ref="I42:R42"/>
    <mergeCell ref="S42:U42"/>
    <mergeCell ref="C39:H39"/>
    <mergeCell ref="I39:R39"/>
    <mergeCell ref="S39:U39"/>
    <mergeCell ref="C40:H40"/>
    <mergeCell ref="I40:R40"/>
    <mergeCell ref="S40:U40"/>
    <mergeCell ref="C37:H37"/>
    <mergeCell ref="I37:R37"/>
    <mergeCell ref="S37:U37"/>
    <mergeCell ref="C38:H38"/>
    <mergeCell ref="I38:R38"/>
    <mergeCell ref="S38:U38"/>
    <mergeCell ref="C35:H35"/>
    <mergeCell ref="I35:R35"/>
    <mergeCell ref="S35:U35"/>
    <mergeCell ref="C36:H36"/>
    <mergeCell ref="I36:R36"/>
    <mergeCell ref="S36:U36"/>
    <mergeCell ref="C33:H33"/>
    <mergeCell ref="I33:R33"/>
    <mergeCell ref="S33:U33"/>
    <mergeCell ref="C34:H34"/>
    <mergeCell ref="I34:R34"/>
    <mergeCell ref="S34:U34"/>
    <mergeCell ref="C31:H31"/>
    <mergeCell ref="I31:R31"/>
    <mergeCell ref="S31:U31"/>
    <mergeCell ref="C32:H32"/>
    <mergeCell ref="I32:R32"/>
    <mergeCell ref="S32:U32"/>
  </mergeCells>
  <conditionalFormatting sqref="F78:F87">
    <cfRule type="expression" dxfId="101" priority="1">
      <formula>F78="Yet to be Completed"</formula>
    </cfRule>
  </conditionalFormatting>
  <hyperlinks>
    <hyperlink ref="C87:E87" location="'Ancillary Equipment'!A1" display="Ancillary Equipment" xr:uid="{8A3D7F88-37C5-45CC-9326-F439DC576CE1}"/>
    <hyperlink ref="C78:E78" location="'Tariff Packages'!A1" display="Tarriff Packages" xr:uid="{8E0EF41E-6F28-4B42-A3B0-B7D4F3A2EC74}"/>
    <hyperlink ref="C79:E79" location="'Talk &amp; Text'!A1" display="Talk &amp; Text" xr:uid="{C8989FDB-1EC6-4D66-9A3F-2E1E09E5E758}"/>
    <hyperlink ref="C80:E80" location="'And-Rugged'!A1" display="And-Rugged" xr:uid="{5A825956-DE2A-4091-8BDB-46A19764909C}"/>
    <hyperlink ref="C81:E81" location="'And-Low'!A1" display="And-Low" xr:uid="{908BDAE5-C7C4-4BDB-A3C3-B13A6161D1AE}"/>
    <hyperlink ref="C82:E82" location="'And-Mid'!A1" display="And-Mid" xr:uid="{3967F95D-85EC-4A50-AD49-5DA9EFC14678}"/>
    <hyperlink ref="C83:E83" location="'And-High'!A1" display="And-High" xr:uid="{92EF8DC0-BFF9-4282-862E-E46A2CE882C4}"/>
    <hyperlink ref="C84:E84" location="'iOS-Low'!A1" display="iOS-Low" xr:uid="{FF4288E3-B93B-43D8-A55A-90D56DB94559}"/>
    <hyperlink ref="C85:E85" location="'iOS-Mid'!A1" display="iOS-Mid" xr:uid="{CD65B9E1-600E-43C4-8C6E-79DE59962994}"/>
    <hyperlink ref="C86:E86" location="'iOS-High'!A1" display="iOS-High" xr:uid="{1A13A2ED-BA5C-42B7-AB1E-E673E060601C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8B99-2B91-4BF1-8B88-61CDBF5E0353}">
  <dimension ref="A1:F36"/>
  <sheetViews>
    <sheetView zoomScale="112" zoomScaleNormal="112" workbookViewId="0">
      <selection activeCell="C20" sqref="C20"/>
    </sheetView>
  </sheetViews>
  <sheetFormatPr defaultRowHeight="14.4" x14ac:dyDescent="0.3"/>
  <cols>
    <col min="1" max="1" width="5.5546875" style="1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88671875" style="2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IF(Instructions!F84="Yet To Be Completed","Yet To Be Completed","Completed")</f>
        <v>Yet To Be Completed</v>
      </c>
    </row>
    <row r="4" spans="1:6" ht="21.6" thickBot="1" x14ac:dyDescent="0.45">
      <c r="B4" s="792" t="s">
        <v>729</v>
      </c>
      <c r="C4" s="793"/>
      <c r="D4" s="793"/>
      <c r="E4" s="793"/>
      <c r="F4" s="793"/>
    </row>
    <row r="5" spans="1:6" ht="16.2" thickBot="1" x14ac:dyDescent="0.35">
      <c r="A5" s="1">
        <f>COUNTA(F5)</f>
        <v>0</v>
      </c>
      <c r="B5" s="906" t="s">
        <v>1</v>
      </c>
      <c r="C5" s="907"/>
      <c r="D5" s="907"/>
      <c r="E5" s="908"/>
      <c r="F5" s="5"/>
    </row>
    <row r="6" spans="1:6" ht="18.600000000000001" thickBot="1" x14ac:dyDescent="0.35">
      <c r="A6" s="1">
        <f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1">
        <f t="shared" ref="A7:A33" si="0">COUNTA(F7)</f>
        <v>0</v>
      </c>
      <c r="B7" s="888">
        <v>1</v>
      </c>
      <c r="C7" s="850" t="s">
        <v>7</v>
      </c>
      <c r="D7" s="11" t="s">
        <v>8</v>
      </c>
      <c r="E7" s="12" t="s">
        <v>87</v>
      </c>
      <c r="F7" s="13"/>
    </row>
    <row r="8" spans="1:6" ht="31.2" x14ac:dyDescent="0.3">
      <c r="A8" s="1">
        <f t="shared" si="0"/>
        <v>0</v>
      </c>
      <c r="B8" s="877"/>
      <c r="C8" s="807"/>
      <c r="D8" s="14" t="s">
        <v>10</v>
      </c>
      <c r="E8" s="15" t="s">
        <v>11</v>
      </c>
      <c r="F8" s="16"/>
    </row>
    <row r="9" spans="1:6" ht="63" thickBot="1" x14ac:dyDescent="0.35">
      <c r="A9" s="1">
        <f t="shared" si="0"/>
        <v>0</v>
      </c>
      <c r="B9" s="878"/>
      <c r="C9" s="808"/>
      <c r="D9" s="17" t="s">
        <v>12</v>
      </c>
      <c r="E9" s="18" t="s">
        <v>13</v>
      </c>
      <c r="F9" s="19"/>
    </row>
    <row r="10" spans="1:6" ht="16.2" thickTop="1" x14ac:dyDescent="0.3">
      <c r="A10" s="1">
        <f t="shared" si="0"/>
        <v>0</v>
      </c>
      <c r="B10" s="879">
        <v>2</v>
      </c>
      <c r="C10" s="806" t="s">
        <v>14</v>
      </c>
      <c r="D10" s="20" t="s">
        <v>15</v>
      </c>
      <c r="E10" s="21" t="s">
        <v>131</v>
      </c>
      <c r="F10" s="22"/>
    </row>
    <row r="11" spans="1:6" ht="15.6" x14ac:dyDescent="0.3">
      <c r="A11" s="1">
        <f t="shared" si="0"/>
        <v>0</v>
      </c>
      <c r="B11" s="880"/>
      <c r="C11" s="807"/>
      <c r="D11" s="14" t="s">
        <v>17</v>
      </c>
      <c r="E11" s="15" t="s">
        <v>876</v>
      </c>
      <c r="F11" s="16"/>
    </row>
    <row r="12" spans="1:6" ht="16.2" thickBot="1" x14ac:dyDescent="0.35">
      <c r="A12" s="1">
        <f t="shared" si="0"/>
        <v>0</v>
      </c>
      <c r="B12" s="881"/>
      <c r="C12" s="808"/>
      <c r="D12" s="23" t="s">
        <v>19</v>
      </c>
      <c r="E12" s="24" t="s">
        <v>94</v>
      </c>
      <c r="F12" s="25"/>
    </row>
    <row r="13" spans="1:6" ht="31.8" thickTop="1" x14ac:dyDescent="0.3">
      <c r="A13" s="1">
        <f t="shared" si="0"/>
        <v>0</v>
      </c>
      <c r="B13" s="876">
        <v>3</v>
      </c>
      <c r="C13" s="806" t="s">
        <v>21</v>
      </c>
      <c r="D13" s="26" t="s">
        <v>22</v>
      </c>
      <c r="E13" s="27" t="s">
        <v>868</v>
      </c>
      <c r="F13" s="28"/>
    </row>
    <row r="14" spans="1:6" ht="31.8" thickBot="1" x14ac:dyDescent="0.35">
      <c r="A14" s="1">
        <f t="shared" si="0"/>
        <v>0</v>
      </c>
      <c r="B14" s="878"/>
      <c r="C14" s="808"/>
      <c r="D14" s="29" t="s">
        <v>23</v>
      </c>
      <c r="E14" s="30" t="s">
        <v>24</v>
      </c>
      <c r="F14" s="31"/>
    </row>
    <row r="15" spans="1:6" ht="16.2" customHeight="1" thickTop="1" thickBot="1" x14ac:dyDescent="0.35">
      <c r="A15" s="1">
        <f t="shared" si="0"/>
        <v>0</v>
      </c>
      <c r="B15" s="37">
        <v>4</v>
      </c>
      <c r="C15" s="38" t="s">
        <v>25</v>
      </c>
      <c r="D15" s="32" t="s">
        <v>28</v>
      </c>
      <c r="E15" s="33" t="s">
        <v>882</v>
      </c>
      <c r="F15" s="706"/>
    </row>
    <row r="16" spans="1:6" ht="16.2" thickTop="1" x14ac:dyDescent="0.3">
      <c r="A16" s="1">
        <f t="shared" si="0"/>
        <v>0</v>
      </c>
      <c r="B16" s="876">
        <v>5</v>
      </c>
      <c r="C16" s="806" t="s">
        <v>30</v>
      </c>
      <c r="D16" s="32" t="s">
        <v>31</v>
      </c>
      <c r="E16" s="33" t="s">
        <v>32</v>
      </c>
      <c r="F16" s="34"/>
    </row>
    <row r="17" spans="1:6" ht="15.6" x14ac:dyDescent="0.3">
      <c r="A17" s="1">
        <f t="shared" si="0"/>
        <v>0</v>
      </c>
      <c r="B17" s="877"/>
      <c r="C17" s="807"/>
      <c r="D17" s="29" t="s">
        <v>33</v>
      </c>
      <c r="E17" s="35" t="s">
        <v>34</v>
      </c>
      <c r="F17" s="36"/>
    </row>
    <row r="18" spans="1:6" ht="15.6" x14ac:dyDescent="0.3">
      <c r="A18" s="1">
        <f t="shared" si="0"/>
        <v>0</v>
      </c>
      <c r="B18" s="877"/>
      <c r="C18" s="807"/>
      <c r="D18" s="74" t="s">
        <v>35</v>
      </c>
      <c r="E18" s="73" t="s">
        <v>36</v>
      </c>
      <c r="F18" s="62"/>
    </row>
    <row r="19" spans="1:6" ht="16.2" thickBot="1" x14ac:dyDescent="0.35">
      <c r="A19" s="1">
        <f t="shared" si="0"/>
        <v>0</v>
      </c>
      <c r="B19" s="878"/>
      <c r="C19" s="808"/>
      <c r="D19" s="74" t="s">
        <v>37</v>
      </c>
      <c r="E19" s="73" t="s">
        <v>36</v>
      </c>
      <c r="F19" s="62"/>
    </row>
    <row r="20" spans="1:6" ht="16.8" thickTop="1" thickBot="1" x14ac:dyDescent="0.35">
      <c r="A20" s="1">
        <f t="shared" si="0"/>
        <v>0</v>
      </c>
      <c r="B20" s="37">
        <v>6</v>
      </c>
      <c r="C20" s="38" t="s">
        <v>38</v>
      </c>
      <c r="D20" s="26" t="s">
        <v>39</v>
      </c>
      <c r="E20" s="733" t="s">
        <v>883</v>
      </c>
      <c r="F20" s="28"/>
    </row>
    <row r="21" spans="1:6" ht="16.2" customHeight="1" thickTop="1" x14ac:dyDescent="0.3">
      <c r="A21" s="1">
        <f t="shared" si="0"/>
        <v>0</v>
      </c>
      <c r="B21" s="803">
        <v>7</v>
      </c>
      <c r="C21" s="806" t="s">
        <v>41</v>
      </c>
      <c r="D21" s="74" t="s">
        <v>42</v>
      </c>
      <c r="E21" s="73" t="s">
        <v>875</v>
      </c>
      <c r="F21" s="417"/>
    </row>
    <row r="22" spans="1:6" ht="16.2" customHeight="1" thickBot="1" x14ac:dyDescent="0.35">
      <c r="A22" s="1">
        <f t="shared" si="0"/>
        <v>0</v>
      </c>
      <c r="B22" s="804"/>
      <c r="C22" s="807"/>
      <c r="D22" s="74" t="s">
        <v>73</v>
      </c>
      <c r="E22" s="716" t="s">
        <v>864</v>
      </c>
      <c r="F22" s="717"/>
    </row>
    <row r="23" spans="1:6" ht="31.8" thickTop="1" x14ac:dyDescent="0.3">
      <c r="A23" s="1">
        <f>COUNTA(F23)</f>
        <v>0</v>
      </c>
      <c r="B23" s="915">
        <v>8</v>
      </c>
      <c r="C23" s="914" t="s">
        <v>44</v>
      </c>
      <c r="D23" s="74" t="s">
        <v>45</v>
      </c>
      <c r="E23" s="39" t="s">
        <v>46</v>
      </c>
      <c r="F23" s="40"/>
    </row>
    <row r="24" spans="1:6" ht="43.2" x14ac:dyDescent="0.3">
      <c r="A24" s="1">
        <f>COUNTA(F24)</f>
        <v>0</v>
      </c>
      <c r="B24" s="915"/>
      <c r="C24" s="914"/>
      <c r="D24" s="565" t="s">
        <v>730</v>
      </c>
      <c r="E24" s="491" t="s">
        <v>731</v>
      </c>
      <c r="F24" s="566"/>
    </row>
    <row r="25" spans="1:6" ht="15.6" x14ac:dyDescent="0.3">
      <c r="A25" s="1">
        <f>COUNTA(F25)</f>
        <v>0</v>
      </c>
      <c r="B25" s="916">
        <v>9</v>
      </c>
      <c r="C25" s="858" t="s">
        <v>49</v>
      </c>
      <c r="D25" s="46" t="s">
        <v>50</v>
      </c>
      <c r="E25" s="47" t="s">
        <v>51</v>
      </c>
      <c r="F25" s="48"/>
    </row>
    <row r="26" spans="1:6" ht="15.6" x14ac:dyDescent="0.3">
      <c r="A26" s="1">
        <f t="shared" si="0"/>
        <v>0</v>
      </c>
      <c r="B26" s="916"/>
      <c r="C26" s="858"/>
      <c r="D26" s="41" t="s">
        <v>52</v>
      </c>
      <c r="E26" s="49" t="s">
        <v>53</v>
      </c>
      <c r="F26" s="50"/>
    </row>
    <row r="27" spans="1:6" x14ac:dyDescent="0.3">
      <c r="A27" s="1">
        <f>COUNTA(F27)</f>
        <v>0</v>
      </c>
      <c r="B27" s="916"/>
      <c r="C27" s="858"/>
      <c r="D27" s="860" t="s">
        <v>54</v>
      </c>
      <c r="E27" s="49" t="s">
        <v>55</v>
      </c>
      <c r="F27" s="50"/>
    </row>
    <row r="28" spans="1:6" x14ac:dyDescent="0.3">
      <c r="A28" s="1">
        <f t="shared" si="0"/>
        <v>0</v>
      </c>
      <c r="B28" s="916"/>
      <c r="C28" s="858"/>
      <c r="D28" s="810"/>
      <c r="E28" s="49" t="s">
        <v>56</v>
      </c>
      <c r="F28" s="50"/>
    </row>
    <row r="29" spans="1:6" x14ac:dyDescent="0.3">
      <c r="A29" s="1">
        <f t="shared" si="0"/>
        <v>0</v>
      </c>
      <c r="B29" s="916"/>
      <c r="C29" s="858"/>
      <c r="D29" s="861"/>
      <c r="E29" s="49" t="s">
        <v>57</v>
      </c>
      <c r="F29" s="50"/>
    </row>
    <row r="30" spans="1:6" ht="15.6" x14ac:dyDescent="0.3">
      <c r="A30" s="1">
        <f t="shared" si="0"/>
        <v>0</v>
      </c>
      <c r="B30" s="916"/>
      <c r="C30" s="858"/>
      <c r="D30" s="41" t="s">
        <v>58</v>
      </c>
      <c r="E30" s="49" t="s">
        <v>51</v>
      </c>
      <c r="F30" s="50"/>
    </row>
    <row r="31" spans="1:6" ht="15.6" x14ac:dyDescent="0.3">
      <c r="A31" s="1">
        <f t="shared" si="0"/>
        <v>0</v>
      </c>
      <c r="B31" s="916"/>
      <c r="C31" s="858"/>
      <c r="D31" s="41" t="s">
        <v>59</v>
      </c>
      <c r="E31" s="49" t="s">
        <v>60</v>
      </c>
      <c r="F31" s="50"/>
    </row>
    <row r="32" spans="1:6" ht="15.6" x14ac:dyDescent="0.3">
      <c r="A32" s="1">
        <f t="shared" si="0"/>
        <v>0</v>
      </c>
      <c r="B32" s="916"/>
      <c r="C32" s="858"/>
      <c r="D32" s="29" t="s">
        <v>61</v>
      </c>
      <c r="E32" s="394" t="s">
        <v>62</v>
      </c>
      <c r="F32" s="707"/>
    </row>
    <row r="33" spans="1:6" ht="15.6" x14ac:dyDescent="0.3">
      <c r="A33" s="1">
        <f t="shared" si="0"/>
        <v>0</v>
      </c>
      <c r="B33" s="916"/>
      <c r="C33" s="858"/>
      <c r="D33" s="41" t="s">
        <v>65</v>
      </c>
      <c r="E33" s="49" t="s">
        <v>66</v>
      </c>
      <c r="F33" s="50"/>
    </row>
    <row r="34" spans="1:6" ht="15.6" x14ac:dyDescent="0.3">
      <c r="A34" s="1">
        <f>COUNTA(F34)</f>
        <v>0</v>
      </c>
      <c r="B34" s="916"/>
      <c r="C34" s="858"/>
      <c r="D34" s="41" t="s">
        <v>67</v>
      </c>
      <c r="E34" s="49" t="s">
        <v>66</v>
      </c>
      <c r="F34" s="50"/>
    </row>
    <row r="35" spans="1:6" ht="16.2" thickBot="1" x14ac:dyDescent="0.35">
      <c r="A35" s="1">
        <f>COUNTA(F35)</f>
        <v>0</v>
      </c>
      <c r="B35" s="916"/>
      <c r="C35" s="859"/>
      <c r="D35" s="51" t="s">
        <v>68</v>
      </c>
      <c r="E35" s="52" t="s">
        <v>51</v>
      </c>
      <c r="F35" s="53"/>
    </row>
    <row r="36" spans="1:6" x14ac:dyDescent="0.3">
      <c r="A36" s="1">
        <f>SUM(A5:A35)</f>
        <v>1</v>
      </c>
      <c r="F36"/>
    </row>
  </sheetData>
  <mergeCells count="17">
    <mergeCell ref="B4:F4"/>
    <mergeCell ref="B5:E5"/>
    <mergeCell ref="B7:B9"/>
    <mergeCell ref="C7:C9"/>
    <mergeCell ref="B10:B12"/>
    <mergeCell ref="C10:C12"/>
    <mergeCell ref="B21:B22"/>
    <mergeCell ref="C21:C22"/>
    <mergeCell ref="B13:B14"/>
    <mergeCell ref="C13:C14"/>
    <mergeCell ref="B16:B19"/>
    <mergeCell ref="C16:C19"/>
    <mergeCell ref="C23:C24"/>
    <mergeCell ref="B23:B24"/>
    <mergeCell ref="B25:B35"/>
    <mergeCell ref="C25:C35"/>
    <mergeCell ref="D27:D29"/>
  </mergeCells>
  <conditionalFormatting sqref="C2">
    <cfRule type="expression" dxfId="82" priority="3">
      <formula>C2="Yet To Be Completed"</formula>
    </cfRule>
  </conditionalFormatting>
  <conditionalFormatting sqref="F5">
    <cfRule type="expression" dxfId="81" priority="4">
      <formula>F5&lt;&gt;""</formula>
    </cfRule>
  </conditionalFormatting>
  <conditionalFormatting sqref="F7:F35">
    <cfRule type="expression" dxfId="80" priority="1">
      <formula>F7&lt;&gt;""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14D5-46D6-47B3-A3AF-8474721B40CC}">
  <dimension ref="A1:F36"/>
  <sheetViews>
    <sheetView topLeftCell="A9" workbookViewId="0">
      <selection activeCell="A20" sqref="A20:XFD20"/>
    </sheetView>
  </sheetViews>
  <sheetFormatPr defaultRowHeight="14.4" x14ac:dyDescent="0.3"/>
  <cols>
    <col min="1" max="1" width="5.5546875" style="6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28.88671875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IF(Instructions!F85="Yet To Be Completed","Yet To Be Completed","Completed")</f>
        <v>Yet To Be Completed</v>
      </c>
    </row>
    <row r="4" spans="1:6" ht="21.6" thickBot="1" x14ac:dyDescent="0.45">
      <c r="B4" s="792" t="s">
        <v>74</v>
      </c>
      <c r="C4" s="793"/>
      <c r="D4" s="793"/>
      <c r="E4" s="793"/>
      <c r="F4" s="793"/>
    </row>
    <row r="5" spans="1:6" ht="16.2" thickBot="1" x14ac:dyDescent="0.35">
      <c r="A5" s="65">
        <f>COUNTA(F5)</f>
        <v>0</v>
      </c>
      <c r="B5" s="906" t="s">
        <v>1</v>
      </c>
      <c r="C5" s="907"/>
      <c r="D5" s="907"/>
      <c r="E5" s="908"/>
      <c r="F5" s="5"/>
    </row>
    <row r="6" spans="1:6" ht="18.600000000000001" thickBot="1" x14ac:dyDescent="0.35">
      <c r="A6" s="65">
        <f t="shared" ref="A6:A35" si="0"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65">
        <f t="shared" si="0"/>
        <v>0</v>
      </c>
      <c r="B7" s="888">
        <v>1</v>
      </c>
      <c r="C7" s="850" t="s">
        <v>7</v>
      </c>
      <c r="D7" s="11" t="s">
        <v>8</v>
      </c>
      <c r="E7" s="68" t="s">
        <v>87</v>
      </c>
      <c r="F7" s="13"/>
    </row>
    <row r="8" spans="1:6" ht="31.2" x14ac:dyDescent="0.3">
      <c r="A8" s="65">
        <f t="shared" si="0"/>
        <v>0</v>
      </c>
      <c r="B8" s="877"/>
      <c r="C8" s="807"/>
      <c r="D8" s="14" t="s">
        <v>10</v>
      </c>
      <c r="E8" s="15" t="s">
        <v>11</v>
      </c>
      <c r="F8" s="16"/>
    </row>
    <row r="9" spans="1:6" ht="63" thickBot="1" x14ac:dyDescent="0.35">
      <c r="A9" s="65">
        <f t="shared" si="0"/>
        <v>0</v>
      </c>
      <c r="B9" s="878"/>
      <c r="C9" s="808"/>
      <c r="D9" s="17" t="s">
        <v>12</v>
      </c>
      <c r="E9" s="18" t="s">
        <v>13</v>
      </c>
      <c r="F9" s="19"/>
    </row>
    <row r="10" spans="1:6" ht="16.2" thickTop="1" x14ac:dyDescent="0.3">
      <c r="A10" s="65">
        <f t="shared" si="0"/>
        <v>0</v>
      </c>
      <c r="B10" s="879">
        <v>2</v>
      </c>
      <c r="C10" s="806" t="s">
        <v>14</v>
      </c>
      <c r="D10" s="20" t="s">
        <v>15</v>
      </c>
      <c r="E10" s="21" t="s">
        <v>85</v>
      </c>
      <c r="F10" s="22"/>
    </row>
    <row r="11" spans="1:6" ht="15.6" x14ac:dyDescent="0.3">
      <c r="A11" s="65">
        <f t="shared" si="0"/>
        <v>0</v>
      </c>
      <c r="B11" s="880"/>
      <c r="C11" s="807"/>
      <c r="D11" s="14" t="s">
        <v>17</v>
      </c>
      <c r="E11" s="15" t="s">
        <v>877</v>
      </c>
      <c r="F11" s="16"/>
    </row>
    <row r="12" spans="1:6" ht="16.2" thickBot="1" x14ac:dyDescent="0.35">
      <c r="A12" s="65">
        <f t="shared" si="0"/>
        <v>0</v>
      </c>
      <c r="B12" s="881"/>
      <c r="C12" s="808"/>
      <c r="D12" s="23" t="s">
        <v>19</v>
      </c>
      <c r="E12" s="71" t="s">
        <v>94</v>
      </c>
      <c r="F12" s="25"/>
    </row>
    <row r="13" spans="1:6" ht="31.8" thickTop="1" x14ac:dyDescent="0.3">
      <c r="A13" s="65">
        <f t="shared" si="0"/>
        <v>0</v>
      </c>
      <c r="B13" s="876">
        <v>3</v>
      </c>
      <c r="C13" s="806" t="s">
        <v>21</v>
      </c>
      <c r="D13" s="26" t="s">
        <v>22</v>
      </c>
      <c r="E13" s="27" t="s">
        <v>868</v>
      </c>
      <c r="F13" s="28"/>
    </row>
    <row r="14" spans="1:6" ht="31.8" thickBot="1" x14ac:dyDescent="0.35">
      <c r="A14" s="65">
        <f t="shared" si="0"/>
        <v>0</v>
      </c>
      <c r="B14" s="878"/>
      <c r="C14" s="808"/>
      <c r="D14" s="29" t="s">
        <v>23</v>
      </c>
      <c r="E14" s="30" t="s">
        <v>77</v>
      </c>
      <c r="F14" s="31"/>
    </row>
    <row r="15" spans="1:6" ht="16.2" customHeight="1" thickTop="1" thickBot="1" x14ac:dyDescent="0.35">
      <c r="A15" s="65">
        <f t="shared" si="0"/>
        <v>0</v>
      </c>
      <c r="B15" s="64">
        <v>4</v>
      </c>
      <c r="C15" s="38" t="s">
        <v>25</v>
      </c>
      <c r="D15" s="32" t="s">
        <v>28</v>
      </c>
      <c r="E15" s="87" t="s">
        <v>136</v>
      </c>
      <c r="F15" s="34"/>
    </row>
    <row r="16" spans="1:6" ht="16.2" thickTop="1" x14ac:dyDescent="0.3">
      <c r="A16" s="65">
        <f t="shared" si="0"/>
        <v>0</v>
      </c>
      <c r="B16" s="876">
        <v>5</v>
      </c>
      <c r="C16" s="38" t="s">
        <v>30</v>
      </c>
      <c r="D16" s="32" t="s">
        <v>31</v>
      </c>
      <c r="E16" s="274" t="s">
        <v>78</v>
      </c>
      <c r="F16" s="62"/>
    </row>
    <row r="17" spans="1:6" ht="15.6" x14ac:dyDescent="0.3">
      <c r="A17" s="65">
        <f t="shared" si="0"/>
        <v>0</v>
      </c>
      <c r="B17" s="877"/>
      <c r="C17" s="63"/>
      <c r="D17" s="29" t="s">
        <v>33</v>
      </c>
      <c r="E17" s="287" t="s">
        <v>34</v>
      </c>
      <c r="F17" s="711"/>
    </row>
    <row r="18" spans="1:6" ht="15.6" x14ac:dyDescent="0.3">
      <c r="A18" s="65">
        <f t="shared" si="0"/>
        <v>0</v>
      </c>
      <c r="B18" s="877"/>
      <c r="C18" s="63"/>
      <c r="D18" s="74" t="s">
        <v>35</v>
      </c>
      <c r="E18" s="718" t="s">
        <v>36</v>
      </c>
      <c r="F18" s="62"/>
    </row>
    <row r="19" spans="1:6" ht="16.2" thickBot="1" x14ac:dyDescent="0.35">
      <c r="A19" s="65">
        <f t="shared" si="0"/>
        <v>0</v>
      </c>
      <c r="B19" s="878"/>
      <c r="C19" s="63"/>
      <c r="D19" s="74" t="s">
        <v>37</v>
      </c>
      <c r="E19" s="718" t="s">
        <v>36</v>
      </c>
      <c r="F19" s="62"/>
    </row>
    <row r="20" spans="1:6" ht="16.8" thickTop="1" thickBot="1" x14ac:dyDescent="0.35">
      <c r="A20" s="65">
        <f t="shared" si="0"/>
        <v>0</v>
      </c>
      <c r="B20" s="37">
        <v>6</v>
      </c>
      <c r="C20" s="38" t="s">
        <v>38</v>
      </c>
      <c r="D20" s="26" t="s">
        <v>39</v>
      </c>
      <c r="E20" s="73" t="s">
        <v>883</v>
      </c>
      <c r="F20" s="61"/>
    </row>
    <row r="21" spans="1:6" ht="16.2" thickTop="1" x14ac:dyDescent="0.3">
      <c r="A21" s="65">
        <f t="shared" si="0"/>
        <v>0</v>
      </c>
      <c r="B21" s="803">
        <v>7</v>
      </c>
      <c r="C21" s="806" t="s">
        <v>41</v>
      </c>
      <c r="D21" s="32" t="s">
        <v>42</v>
      </c>
      <c r="E21" s="73" t="s">
        <v>878</v>
      </c>
      <c r="F21" s="720"/>
    </row>
    <row r="22" spans="1:6" ht="22.2" customHeight="1" thickBot="1" x14ac:dyDescent="0.35">
      <c r="A22" s="65">
        <f t="shared" si="0"/>
        <v>0</v>
      </c>
      <c r="B22" s="804"/>
      <c r="C22" s="807"/>
      <c r="D22" s="29" t="s">
        <v>73</v>
      </c>
      <c r="E22" s="718" t="s">
        <v>866</v>
      </c>
      <c r="F22" s="696"/>
    </row>
    <row r="23" spans="1:6" ht="16.2" thickTop="1" x14ac:dyDescent="0.3">
      <c r="A23" s="65">
        <f t="shared" si="0"/>
        <v>0</v>
      </c>
      <c r="B23" s="915">
        <v>8</v>
      </c>
      <c r="C23" s="862" t="s">
        <v>44</v>
      </c>
      <c r="D23" s="20" t="s">
        <v>45</v>
      </c>
      <c r="E23" s="719" t="s">
        <v>46</v>
      </c>
      <c r="F23" s="722"/>
    </row>
    <row r="24" spans="1:6" ht="43.2" x14ac:dyDescent="0.3">
      <c r="A24" s="65">
        <f t="shared" si="0"/>
        <v>0</v>
      </c>
      <c r="B24" s="915"/>
      <c r="C24" s="917"/>
      <c r="D24" s="565" t="s">
        <v>730</v>
      </c>
      <c r="E24" s="491" t="s">
        <v>731</v>
      </c>
      <c r="F24" s="721"/>
    </row>
    <row r="25" spans="1:6" ht="15.6" x14ac:dyDescent="0.3">
      <c r="A25" s="65">
        <f t="shared" si="0"/>
        <v>0</v>
      </c>
      <c r="B25" s="916">
        <v>9</v>
      </c>
      <c r="C25" s="858" t="s">
        <v>80</v>
      </c>
      <c r="D25" s="46" t="s">
        <v>50</v>
      </c>
      <c r="E25" s="47" t="s">
        <v>51</v>
      </c>
      <c r="F25" s="48"/>
    </row>
    <row r="26" spans="1:6" ht="15.6" x14ac:dyDescent="0.3">
      <c r="A26" s="65">
        <f t="shared" si="0"/>
        <v>0</v>
      </c>
      <c r="B26" s="916"/>
      <c r="C26" s="858"/>
      <c r="D26" s="41" t="s">
        <v>52</v>
      </c>
      <c r="E26" s="49" t="s">
        <v>53</v>
      </c>
      <c r="F26" s="50"/>
    </row>
    <row r="27" spans="1:6" x14ac:dyDescent="0.3">
      <c r="A27" s="65">
        <f t="shared" si="0"/>
        <v>0</v>
      </c>
      <c r="B27" s="916"/>
      <c r="C27" s="858"/>
      <c r="D27" s="860" t="s">
        <v>54</v>
      </c>
      <c r="E27" s="49" t="s">
        <v>55</v>
      </c>
      <c r="F27" s="50"/>
    </row>
    <row r="28" spans="1:6" x14ac:dyDescent="0.3">
      <c r="A28" s="65">
        <f t="shared" si="0"/>
        <v>0</v>
      </c>
      <c r="B28" s="916"/>
      <c r="C28" s="858"/>
      <c r="D28" s="810"/>
      <c r="E28" s="49" t="s">
        <v>56</v>
      </c>
      <c r="F28" s="50"/>
    </row>
    <row r="29" spans="1:6" x14ac:dyDescent="0.3">
      <c r="A29" s="65">
        <f t="shared" si="0"/>
        <v>0</v>
      </c>
      <c r="B29" s="916"/>
      <c r="C29" s="858"/>
      <c r="D29" s="861"/>
      <c r="E29" s="49" t="s">
        <v>57</v>
      </c>
      <c r="F29" s="50"/>
    </row>
    <row r="30" spans="1:6" ht="15.6" x14ac:dyDescent="0.3">
      <c r="A30" s="65">
        <f t="shared" si="0"/>
        <v>0</v>
      </c>
      <c r="B30" s="916"/>
      <c r="C30" s="858"/>
      <c r="D30" s="41" t="s">
        <v>58</v>
      </c>
      <c r="E30" s="49" t="s">
        <v>51</v>
      </c>
      <c r="F30" s="50"/>
    </row>
    <row r="31" spans="1:6" ht="15.6" x14ac:dyDescent="0.3">
      <c r="A31" s="65">
        <f t="shared" si="0"/>
        <v>0</v>
      </c>
      <c r="B31" s="916"/>
      <c r="C31" s="858"/>
      <c r="D31" s="41" t="s">
        <v>59</v>
      </c>
      <c r="E31" s="49" t="s">
        <v>60</v>
      </c>
      <c r="F31" s="50"/>
    </row>
    <row r="32" spans="1:6" ht="15.6" x14ac:dyDescent="0.3">
      <c r="A32" s="65">
        <f t="shared" si="0"/>
        <v>0</v>
      </c>
      <c r="B32" s="916"/>
      <c r="C32" s="858"/>
      <c r="D32" s="29" t="s">
        <v>61</v>
      </c>
      <c r="E32" s="394" t="s">
        <v>62</v>
      </c>
      <c r="F32" s="707"/>
    </row>
    <row r="33" spans="1:6" ht="15.6" x14ac:dyDescent="0.3">
      <c r="A33" s="65">
        <f t="shared" si="0"/>
        <v>0</v>
      </c>
      <c r="B33" s="916"/>
      <c r="C33" s="858"/>
      <c r="D33" s="41" t="s">
        <v>65</v>
      </c>
      <c r="E33" s="49" t="s">
        <v>66</v>
      </c>
      <c r="F33" s="50"/>
    </row>
    <row r="34" spans="1:6" ht="15.6" x14ac:dyDescent="0.3">
      <c r="A34" s="65">
        <f t="shared" si="0"/>
        <v>0</v>
      </c>
      <c r="B34" s="916"/>
      <c r="C34" s="858"/>
      <c r="D34" s="41" t="s">
        <v>67</v>
      </c>
      <c r="E34" s="49" t="s">
        <v>66</v>
      </c>
      <c r="F34" s="50"/>
    </row>
    <row r="35" spans="1:6" ht="16.2" thickBot="1" x14ac:dyDescent="0.35">
      <c r="A35" s="65">
        <f t="shared" si="0"/>
        <v>0</v>
      </c>
      <c r="B35" s="916"/>
      <c r="C35" s="859"/>
      <c r="D35" s="51" t="s">
        <v>68</v>
      </c>
      <c r="E35" s="52" t="s">
        <v>51</v>
      </c>
      <c r="F35" s="53"/>
    </row>
    <row r="36" spans="1:6" x14ac:dyDescent="0.3">
      <c r="A36" s="65">
        <f>SUM(A5:A35)</f>
        <v>1</v>
      </c>
    </row>
  </sheetData>
  <mergeCells count="16">
    <mergeCell ref="D27:D29"/>
    <mergeCell ref="C21:C22"/>
    <mergeCell ref="B4:F4"/>
    <mergeCell ref="B5:E5"/>
    <mergeCell ref="B7:B9"/>
    <mergeCell ref="C7:C9"/>
    <mergeCell ref="B10:B12"/>
    <mergeCell ref="C10:C12"/>
    <mergeCell ref="B13:B14"/>
    <mergeCell ref="C13:C14"/>
    <mergeCell ref="B16:B19"/>
    <mergeCell ref="B21:B22"/>
    <mergeCell ref="C23:C24"/>
    <mergeCell ref="B23:B24"/>
    <mergeCell ref="B25:B35"/>
    <mergeCell ref="C25:C35"/>
  </mergeCells>
  <conditionalFormatting sqref="C2">
    <cfRule type="expression" dxfId="79" priority="5">
      <formula>C2="Yet To Be Completed"</formula>
    </cfRule>
  </conditionalFormatting>
  <conditionalFormatting sqref="F5">
    <cfRule type="expression" dxfId="78" priority="6">
      <formula>F5&lt;&gt;""</formula>
    </cfRule>
  </conditionalFormatting>
  <conditionalFormatting sqref="F7:F35">
    <cfRule type="expression" dxfId="77" priority="2">
      <formula>F7&lt;&gt;""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AD71-BC52-4759-AAE1-EF29C9BA4E4D}">
  <dimension ref="A1:F36"/>
  <sheetViews>
    <sheetView topLeftCell="A12" workbookViewId="0"/>
  </sheetViews>
  <sheetFormatPr defaultRowHeight="14.4" x14ac:dyDescent="0.3"/>
  <cols>
    <col min="1" max="1" width="5.5546875" style="7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6640625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IF(Instructions!F86="Yet To Be Completed","Yet To Be Completed","Completed")</f>
        <v>Yet To Be Completed</v>
      </c>
    </row>
    <row r="4" spans="1:6" ht="21.6" thickBot="1" x14ac:dyDescent="0.45">
      <c r="B4" s="792" t="s">
        <v>86</v>
      </c>
      <c r="C4" s="793"/>
      <c r="D4" s="793"/>
      <c r="E4" s="793"/>
      <c r="F4" s="793"/>
    </row>
    <row r="5" spans="1:6" ht="16.2" thickBot="1" x14ac:dyDescent="0.35">
      <c r="A5" s="75">
        <f>COUNTA(F5)</f>
        <v>0</v>
      </c>
      <c r="B5" s="906" t="s">
        <v>1</v>
      </c>
      <c r="C5" s="907"/>
      <c r="D5" s="907"/>
      <c r="E5" s="908"/>
      <c r="F5" s="5"/>
    </row>
    <row r="6" spans="1:6" ht="18.600000000000001" thickBot="1" x14ac:dyDescent="0.35">
      <c r="A6" s="75">
        <f t="shared" ref="A6:A35" si="0"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75">
        <f t="shared" si="0"/>
        <v>0</v>
      </c>
      <c r="B7" s="888">
        <v>1</v>
      </c>
      <c r="C7" s="850" t="s">
        <v>7</v>
      </c>
      <c r="D7" s="11" t="s">
        <v>8</v>
      </c>
      <c r="E7" s="12" t="s">
        <v>87</v>
      </c>
      <c r="F7" s="13"/>
    </row>
    <row r="8" spans="1:6" ht="31.2" x14ac:dyDescent="0.3">
      <c r="A8" s="75">
        <f t="shared" si="0"/>
        <v>0</v>
      </c>
      <c r="B8" s="877"/>
      <c r="C8" s="807"/>
      <c r="D8" s="14" t="s">
        <v>10</v>
      </c>
      <c r="E8" s="15" t="s">
        <v>11</v>
      </c>
      <c r="F8" s="16"/>
    </row>
    <row r="9" spans="1:6" ht="63" thickBot="1" x14ac:dyDescent="0.35">
      <c r="A9" s="75">
        <f t="shared" si="0"/>
        <v>0</v>
      </c>
      <c r="B9" s="878"/>
      <c r="C9" s="808"/>
      <c r="D9" s="29" t="s">
        <v>12</v>
      </c>
      <c r="E9" s="18" t="s">
        <v>13</v>
      </c>
      <c r="F9" s="19"/>
    </row>
    <row r="10" spans="1:6" ht="16.2" thickTop="1" x14ac:dyDescent="0.3">
      <c r="A10" s="75">
        <f t="shared" si="0"/>
        <v>0</v>
      </c>
      <c r="B10" s="879">
        <v>2</v>
      </c>
      <c r="C10" s="806" t="s">
        <v>14</v>
      </c>
      <c r="D10" s="74" t="s">
        <v>15</v>
      </c>
      <c r="E10" s="21" t="s">
        <v>131</v>
      </c>
      <c r="F10" s="22"/>
    </row>
    <row r="11" spans="1:6" ht="15.6" x14ac:dyDescent="0.3">
      <c r="A11" s="75">
        <f t="shared" si="0"/>
        <v>0</v>
      </c>
      <c r="B11" s="880"/>
      <c r="C11" s="807"/>
      <c r="D11" s="74" t="s">
        <v>17</v>
      </c>
      <c r="E11" s="15" t="s">
        <v>877</v>
      </c>
      <c r="F11" s="16"/>
    </row>
    <row r="12" spans="1:6" ht="16.2" thickBot="1" x14ac:dyDescent="0.35">
      <c r="A12" s="75">
        <f t="shared" si="0"/>
        <v>0</v>
      </c>
      <c r="B12" s="881"/>
      <c r="C12" s="808"/>
      <c r="D12" s="74" t="s">
        <v>19</v>
      </c>
      <c r="E12" s="24" t="s">
        <v>94</v>
      </c>
      <c r="F12" s="28"/>
    </row>
    <row r="13" spans="1:6" ht="31.8" thickTop="1" x14ac:dyDescent="0.3">
      <c r="A13" s="75">
        <f t="shared" si="0"/>
        <v>0</v>
      </c>
      <c r="B13" s="876">
        <v>3</v>
      </c>
      <c r="C13" s="806" t="s">
        <v>21</v>
      </c>
      <c r="D13" s="74" t="s">
        <v>22</v>
      </c>
      <c r="E13" s="211" t="s">
        <v>868</v>
      </c>
      <c r="F13" s="62"/>
    </row>
    <row r="14" spans="1:6" ht="31.8" thickBot="1" x14ac:dyDescent="0.35">
      <c r="A14" s="75">
        <f t="shared" si="0"/>
        <v>0</v>
      </c>
      <c r="B14" s="878"/>
      <c r="C14" s="808"/>
      <c r="D14" s="74" t="s">
        <v>23</v>
      </c>
      <c r="E14" s="264" t="s">
        <v>90</v>
      </c>
      <c r="F14" s="62"/>
    </row>
    <row r="15" spans="1:6" ht="16.2" customHeight="1" thickTop="1" thickBot="1" x14ac:dyDescent="0.35">
      <c r="A15" s="75">
        <f t="shared" si="0"/>
        <v>0</v>
      </c>
      <c r="B15" s="64">
        <v>4</v>
      </c>
      <c r="C15" s="38" t="s">
        <v>25</v>
      </c>
      <c r="D15" s="732" t="s">
        <v>28</v>
      </c>
      <c r="E15" s="87" t="s">
        <v>146</v>
      </c>
      <c r="F15" s="731"/>
    </row>
    <row r="16" spans="1:6" ht="16.2" thickTop="1" x14ac:dyDescent="0.3">
      <c r="A16" s="75">
        <f t="shared" si="0"/>
        <v>0</v>
      </c>
      <c r="B16" s="876">
        <v>5</v>
      </c>
      <c r="C16" s="806" t="s">
        <v>30</v>
      </c>
      <c r="D16" s="74" t="s">
        <v>31</v>
      </c>
      <c r="E16" s="33" t="s">
        <v>32</v>
      </c>
      <c r="F16" s="34"/>
    </row>
    <row r="17" spans="1:6" ht="15.6" x14ac:dyDescent="0.3">
      <c r="A17" s="75">
        <f t="shared" si="0"/>
        <v>0</v>
      </c>
      <c r="B17" s="877"/>
      <c r="C17" s="807"/>
      <c r="D17" s="74" t="s">
        <v>33</v>
      </c>
      <c r="E17" s="35" t="s">
        <v>34</v>
      </c>
      <c r="F17" s="36"/>
    </row>
    <row r="18" spans="1:6" ht="15.6" x14ac:dyDescent="0.3">
      <c r="A18" s="75">
        <f t="shared" si="0"/>
        <v>0</v>
      </c>
      <c r="B18" s="877"/>
      <c r="C18" s="807"/>
      <c r="D18" s="74" t="s">
        <v>35</v>
      </c>
      <c r="E18" s="73" t="s">
        <v>36</v>
      </c>
      <c r="F18" s="62"/>
    </row>
    <row r="19" spans="1:6" ht="16.2" thickBot="1" x14ac:dyDescent="0.35">
      <c r="A19" s="75">
        <f t="shared" si="0"/>
        <v>0</v>
      </c>
      <c r="B19" s="878"/>
      <c r="C19" s="808"/>
      <c r="D19" s="74" t="s">
        <v>37</v>
      </c>
      <c r="E19" s="73" t="s">
        <v>36</v>
      </c>
      <c r="F19" s="62"/>
    </row>
    <row r="20" spans="1:6" ht="16.8" thickTop="1" thickBot="1" x14ac:dyDescent="0.35">
      <c r="A20" s="75">
        <f t="shared" si="0"/>
        <v>0</v>
      </c>
      <c r="B20" s="37">
        <v>6</v>
      </c>
      <c r="C20" s="38" t="s">
        <v>38</v>
      </c>
      <c r="D20" s="26" t="s">
        <v>39</v>
      </c>
      <c r="E20" s="27" t="s">
        <v>869</v>
      </c>
      <c r="F20" s="28"/>
    </row>
    <row r="21" spans="1:6" ht="16.2" thickTop="1" x14ac:dyDescent="0.3">
      <c r="A21" s="75">
        <f t="shared" si="0"/>
        <v>0</v>
      </c>
      <c r="B21" s="803">
        <v>7</v>
      </c>
      <c r="C21" s="806" t="s">
        <v>41</v>
      </c>
      <c r="D21" s="32" t="s">
        <v>42</v>
      </c>
      <c r="E21" s="33" t="s">
        <v>875</v>
      </c>
      <c r="F21" s="62"/>
    </row>
    <row r="22" spans="1:6" ht="14.4" customHeight="1" thickBot="1" x14ac:dyDescent="0.35">
      <c r="A22" s="75">
        <f t="shared" si="0"/>
        <v>0</v>
      </c>
      <c r="B22" s="804"/>
      <c r="C22" s="807"/>
      <c r="D22" s="29" t="s">
        <v>73</v>
      </c>
      <c r="E22" s="30" t="s">
        <v>864</v>
      </c>
      <c r="F22" s="696"/>
    </row>
    <row r="23" spans="1:6" ht="16.8" thickTop="1" thickBot="1" x14ac:dyDescent="0.35">
      <c r="A23" s="75">
        <f t="shared" si="0"/>
        <v>0</v>
      </c>
      <c r="B23" s="915">
        <v>8</v>
      </c>
      <c r="C23" s="862" t="s">
        <v>44</v>
      </c>
      <c r="D23" s="20" t="s">
        <v>45</v>
      </c>
      <c r="E23" s="66" t="s">
        <v>46</v>
      </c>
      <c r="F23" s="67"/>
    </row>
    <row r="24" spans="1:6" ht="43.8" thickTop="1" x14ac:dyDescent="0.3">
      <c r="A24" s="75">
        <f t="shared" si="0"/>
        <v>0</v>
      </c>
      <c r="B24" s="915"/>
      <c r="C24" s="917"/>
      <c r="D24" s="20" t="s">
        <v>730</v>
      </c>
      <c r="E24" s="491" t="s">
        <v>731</v>
      </c>
      <c r="F24" s="566"/>
    </row>
    <row r="25" spans="1:6" ht="15.6" x14ac:dyDescent="0.3">
      <c r="A25" s="75">
        <f t="shared" si="0"/>
        <v>0</v>
      </c>
      <c r="B25" s="916">
        <v>9</v>
      </c>
      <c r="C25" s="858" t="s">
        <v>49</v>
      </c>
      <c r="D25" s="46" t="s">
        <v>50</v>
      </c>
      <c r="E25" s="47" t="s">
        <v>51</v>
      </c>
      <c r="F25" s="48"/>
    </row>
    <row r="26" spans="1:6" ht="15.6" x14ac:dyDescent="0.3">
      <c r="A26" s="75">
        <f t="shared" si="0"/>
        <v>0</v>
      </c>
      <c r="B26" s="916"/>
      <c r="C26" s="858"/>
      <c r="D26" s="41" t="s">
        <v>52</v>
      </c>
      <c r="E26" s="49" t="s">
        <v>53</v>
      </c>
      <c r="F26" s="50"/>
    </row>
    <row r="27" spans="1:6" x14ac:dyDescent="0.3">
      <c r="A27" s="75">
        <f t="shared" si="0"/>
        <v>0</v>
      </c>
      <c r="B27" s="916"/>
      <c r="C27" s="858"/>
      <c r="D27" s="860" t="s">
        <v>54</v>
      </c>
      <c r="E27" s="49" t="s">
        <v>55</v>
      </c>
      <c r="F27" s="50"/>
    </row>
    <row r="28" spans="1:6" x14ac:dyDescent="0.3">
      <c r="A28" s="75">
        <f t="shared" si="0"/>
        <v>0</v>
      </c>
      <c r="B28" s="916"/>
      <c r="C28" s="858"/>
      <c r="D28" s="810"/>
      <c r="E28" s="49" t="s">
        <v>56</v>
      </c>
      <c r="F28" s="50"/>
    </row>
    <row r="29" spans="1:6" x14ac:dyDescent="0.3">
      <c r="A29" s="75">
        <f t="shared" si="0"/>
        <v>0</v>
      </c>
      <c r="B29" s="916"/>
      <c r="C29" s="858"/>
      <c r="D29" s="861"/>
      <c r="E29" s="49" t="s">
        <v>57</v>
      </c>
      <c r="F29" s="50"/>
    </row>
    <row r="30" spans="1:6" ht="15.6" x14ac:dyDescent="0.3">
      <c r="A30" s="75">
        <f t="shared" si="0"/>
        <v>0</v>
      </c>
      <c r="B30" s="916"/>
      <c r="C30" s="858"/>
      <c r="D30" s="41" t="s">
        <v>58</v>
      </c>
      <c r="E30" s="49" t="s">
        <v>51</v>
      </c>
      <c r="F30" s="50"/>
    </row>
    <row r="31" spans="1:6" ht="15.6" x14ac:dyDescent="0.3">
      <c r="A31" s="75">
        <f t="shared" si="0"/>
        <v>0</v>
      </c>
      <c r="B31" s="916"/>
      <c r="C31" s="858"/>
      <c r="D31" s="41" t="s">
        <v>59</v>
      </c>
      <c r="E31" s="49" t="s">
        <v>60</v>
      </c>
      <c r="F31" s="50"/>
    </row>
    <row r="32" spans="1:6" ht="15.6" customHeight="1" x14ac:dyDescent="0.3">
      <c r="A32" s="75">
        <f t="shared" si="0"/>
        <v>0</v>
      </c>
      <c r="B32" s="916"/>
      <c r="C32" s="858"/>
      <c r="D32" s="29" t="s">
        <v>61</v>
      </c>
      <c r="E32" s="394" t="s">
        <v>62</v>
      </c>
      <c r="F32" s="707"/>
    </row>
    <row r="33" spans="1:6" ht="15.6" x14ac:dyDescent="0.3">
      <c r="A33" s="75">
        <f t="shared" si="0"/>
        <v>0</v>
      </c>
      <c r="B33" s="916"/>
      <c r="C33" s="858"/>
      <c r="D33" s="41" t="s">
        <v>65</v>
      </c>
      <c r="E33" s="49" t="s">
        <v>66</v>
      </c>
      <c r="F33" s="50"/>
    </row>
    <row r="34" spans="1:6" ht="15.6" x14ac:dyDescent="0.3">
      <c r="A34" s="75">
        <f t="shared" si="0"/>
        <v>0</v>
      </c>
      <c r="B34" s="916"/>
      <c r="C34" s="858"/>
      <c r="D34" s="41" t="s">
        <v>67</v>
      </c>
      <c r="E34" s="49" t="s">
        <v>66</v>
      </c>
      <c r="F34" s="50"/>
    </row>
    <row r="35" spans="1:6" ht="16.2" thickBot="1" x14ac:dyDescent="0.35">
      <c r="A35" s="75">
        <f t="shared" si="0"/>
        <v>0</v>
      </c>
      <c r="B35" s="916"/>
      <c r="C35" s="859"/>
      <c r="D35" s="51" t="s">
        <v>68</v>
      </c>
      <c r="E35" s="52" t="s">
        <v>51</v>
      </c>
      <c r="F35" s="53"/>
    </row>
    <row r="36" spans="1:6" x14ac:dyDescent="0.3">
      <c r="A36" s="75">
        <f>SUM(A5:A35)</f>
        <v>1</v>
      </c>
    </row>
  </sheetData>
  <mergeCells count="17">
    <mergeCell ref="B21:B22"/>
    <mergeCell ref="C21:C22"/>
    <mergeCell ref="B4:F4"/>
    <mergeCell ref="B5:E5"/>
    <mergeCell ref="B7:B9"/>
    <mergeCell ref="C7:C9"/>
    <mergeCell ref="B10:B12"/>
    <mergeCell ref="C10:C12"/>
    <mergeCell ref="B13:B14"/>
    <mergeCell ref="C13:C14"/>
    <mergeCell ref="B16:B19"/>
    <mergeCell ref="C16:C19"/>
    <mergeCell ref="B25:B35"/>
    <mergeCell ref="C25:C35"/>
    <mergeCell ref="D27:D29"/>
    <mergeCell ref="B23:B24"/>
    <mergeCell ref="C23:C24"/>
  </mergeCells>
  <conditionalFormatting sqref="C2">
    <cfRule type="expression" dxfId="76" priority="4">
      <formula>C2="Yet To Be Completed"</formula>
    </cfRule>
  </conditionalFormatting>
  <conditionalFormatting sqref="F5">
    <cfRule type="expression" dxfId="75" priority="5">
      <formula>F5&lt;&gt;""</formula>
    </cfRule>
  </conditionalFormatting>
  <conditionalFormatting sqref="F7:F35">
    <cfRule type="expression" dxfId="74" priority="2">
      <formula>F7&lt;&gt;""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6458-AE02-4711-BE5E-6A000FD6CBB0}">
  <dimension ref="A1:F51"/>
  <sheetViews>
    <sheetView tabSelected="1" workbookViewId="0">
      <selection activeCell="E14" sqref="E14"/>
    </sheetView>
  </sheetViews>
  <sheetFormatPr defaultRowHeight="14.4" x14ac:dyDescent="0.3"/>
  <cols>
    <col min="2" max="2" width="21.5546875" customWidth="1"/>
    <col min="3" max="3" width="21.6640625" customWidth="1"/>
    <col min="4" max="4" width="37.5546875" customWidth="1"/>
    <col min="5" max="5" width="30.44140625" customWidth="1"/>
    <col min="6" max="6" width="29.88671875" customWidth="1"/>
  </cols>
  <sheetData>
    <row r="1" spans="1:6" ht="15" thickBot="1" x14ac:dyDescent="0.35"/>
    <row r="2" spans="1:6" ht="21.6" thickBot="1" x14ac:dyDescent="0.45">
      <c r="B2" s="924" t="s">
        <v>149</v>
      </c>
      <c r="C2" s="925"/>
      <c r="D2" s="925"/>
      <c r="E2" s="926"/>
    </row>
    <row r="3" spans="1:6" ht="21.6" thickBot="1" x14ac:dyDescent="0.45">
      <c r="B3" s="156"/>
      <c r="C3" s="156"/>
      <c r="D3" s="156"/>
      <c r="E3" s="156"/>
    </row>
    <row r="4" spans="1:6" ht="15" customHeight="1" thickBot="1" x14ac:dyDescent="0.45">
      <c r="B4" s="3" t="s">
        <v>0</v>
      </c>
      <c r="C4" s="4" t="str">
        <f>IF(Instructions!F87="Yet To Be Completed","Yet To Be Completed","Completed")</f>
        <v>Yet To Be Completed</v>
      </c>
      <c r="D4" s="156"/>
      <c r="E4" s="156"/>
    </row>
    <row r="5" spans="1:6" ht="15" thickBot="1" x14ac:dyDescent="0.35"/>
    <row r="6" spans="1:6" ht="21.6" thickBot="1" x14ac:dyDescent="0.45">
      <c r="A6" s="158">
        <v>1</v>
      </c>
      <c r="B6" s="866" t="s">
        <v>150</v>
      </c>
      <c r="C6" s="867"/>
      <c r="D6" s="867"/>
      <c r="E6" s="867"/>
      <c r="F6" s="927"/>
    </row>
    <row r="7" spans="1:6" ht="18.600000000000001" thickBot="1" x14ac:dyDescent="0.35">
      <c r="A7" s="728">
        <f>COUNTA(F7)</f>
        <v>0</v>
      </c>
      <c r="B7" s="723"/>
      <c r="C7" s="845" t="s">
        <v>154</v>
      </c>
      <c r="D7" s="846"/>
      <c r="E7" s="847"/>
      <c r="F7" s="159"/>
    </row>
    <row r="8" spans="1:6" ht="18.600000000000001" thickBot="1" x14ac:dyDescent="0.35">
      <c r="A8" s="728">
        <f t="shared" ref="A8:A18" si="0">COUNTA(F8)</f>
        <v>1</v>
      </c>
      <c r="B8" s="724" t="s">
        <v>2</v>
      </c>
      <c r="C8" s="7" t="s">
        <v>3</v>
      </c>
      <c r="D8" s="8" t="s">
        <v>4</v>
      </c>
      <c r="E8" s="9" t="s">
        <v>5</v>
      </c>
      <c r="F8" s="10" t="s">
        <v>6</v>
      </c>
    </row>
    <row r="9" spans="1:6" ht="15.6" x14ac:dyDescent="0.3">
      <c r="A9" s="728">
        <f>COUNTA(F9)</f>
        <v>0</v>
      </c>
      <c r="B9" s="918">
        <v>1</v>
      </c>
      <c r="C9" s="798" t="s">
        <v>7</v>
      </c>
      <c r="D9" s="46" t="s">
        <v>155</v>
      </c>
      <c r="E9" s="139" t="s">
        <v>9</v>
      </c>
      <c r="F9" s="140"/>
    </row>
    <row r="10" spans="1:6" ht="31.2" x14ac:dyDescent="0.3">
      <c r="A10" s="728">
        <f t="shared" si="0"/>
        <v>0</v>
      </c>
      <c r="B10" s="919"/>
      <c r="C10" s="798"/>
      <c r="D10" s="41" t="s">
        <v>10</v>
      </c>
      <c r="E10" s="160" t="s">
        <v>11</v>
      </c>
      <c r="F10" s="161"/>
    </row>
    <row r="11" spans="1:6" ht="16.2" thickBot="1" x14ac:dyDescent="0.35">
      <c r="A11" s="728">
        <f t="shared" si="0"/>
        <v>0</v>
      </c>
      <c r="B11" s="920"/>
      <c r="C11" s="799"/>
      <c r="D11" s="162" t="s">
        <v>12</v>
      </c>
      <c r="E11" s="27" t="s">
        <v>99</v>
      </c>
      <c r="F11" s="28"/>
    </row>
    <row r="12" spans="1:6" ht="16.8" thickTop="1" thickBot="1" x14ac:dyDescent="0.35">
      <c r="A12" s="728">
        <f>COUNTA(F12)</f>
        <v>0</v>
      </c>
      <c r="B12" s="725">
        <v>2</v>
      </c>
      <c r="C12" s="163" t="s">
        <v>14</v>
      </c>
      <c r="D12" s="120" t="s">
        <v>156</v>
      </c>
      <c r="E12" s="145" t="s">
        <v>157</v>
      </c>
      <c r="F12" s="146"/>
    </row>
    <row r="13" spans="1:6" ht="16.8" thickTop="1" thickBot="1" x14ac:dyDescent="0.35">
      <c r="A13" s="728">
        <f t="shared" si="0"/>
        <v>0</v>
      </c>
      <c r="B13" s="726">
        <v>3</v>
      </c>
      <c r="C13" s="163" t="s">
        <v>25</v>
      </c>
      <c r="D13" s="164" t="s">
        <v>159</v>
      </c>
      <c r="E13" s="24" t="s">
        <v>158</v>
      </c>
      <c r="F13" s="19"/>
    </row>
    <row r="14" spans="1:6" ht="16.2" thickTop="1" x14ac:dyDescent="0.3">
      <c r="A14" s="728">
        <f t="shared" si="0"/>
        <v>0</v>
      </c>
      <c r="B14" s="921">
        <v>4</v>
      </c>
      <c r="C14" s="802" t="s">
        <v>30</v>
      </c>
      <c r="D14" s="165" t="s">
        <v>160</v>
      </c>
      <c r="E14" s="33" t="s">
        <v>912</v>
      </c>
      <c r="F14" s="34"/>
    </row>
    <row r="15" spans="1:6" ht="16.2" thickBot="1" x14ac:dyDescent="0.35">
      <c r="A15" s="728">
        <f t="shared" si="0"/>
        <v>0</v>
      </c>
      <c r="B15" s="919"/>
      <c r="C15" s="798"/>
      <c r="D15" s="166" t="s">
        <v>161</v>
      </c>
      <c r="E15" s="35" t="s">
        <v>162</v>
      </c>
      <c r="F15" s="36"/>
    </row>
    <row r="16" spans="1:6" ht="16.8" thickTop="1" thickBot="1" x14ac:dyDescent="0.35">
      <c r="A16" s="728">
        <f t="shared" si="0"/>
        <v>0</v>
      </c>
      <c r="B16" s="921">
        <v>5</v>
      </c>
      <c r="C16" s="802" t="s">
        <v>163</v>
      </c>
      <c r="D16" s="165" t="s">
        <v>164</v>
      </c>
      <c r="E16" s="33" t="s">
        <v>870</v>
      </c>
      <c r="F16" s="34"/>
    </row>
    <row r="17" spans="1:6" ht="16.8" thickTop="1" thickBot="1" x14ac:dyDescent="0.35">
      <c r="A17" s="728">
        <f>COUNTA(F17)</f>
        <v>0</v>
      </c>
      <c r="B17" s="920"/>
      <c r="C17" s="799"/>
      <c r="D17" s="167" t="s">
        <v>165</v>
      </c>
      <c r="E17" s="33" t="s">
        <v>166</v>
      </c>
      <c r="F17" s="19"/>
    </row>
    <row r="18" spans="1:6" ht="32.4" thickTop="1" thickBot="1" x14ac:dyDescent="0.35">
      <c r="A18" s="728">
        <f t="shared" si="0"/>
        <v>0</v>
      </c>
      <c r="B18" s="727">
        <v>6</v>
      </c>
      <c r="C18" s="55" t="s">
        <v>70</v>
      </c>
      <c r="D18" s="56" t="s">
        <v>865</v>
      </c>
      <c r="E18" s="527" t="s">
        <v>589</v>
      </c>
      <c r="F18" s="526"/>
    </row>
    <row r="19" spans="1:6" ht="15" thickBot="1" x14ac:dyDescent="0.35">
      <c r="A19" s="730">
        <f>SUM(A7:A18)</f>
        <v>1</v>
      </c>
    </row>
    <row r="20" spans="1:6" ht="21.6" thickBot="1" x14ac:dyDescent="0.45">
      <c r="A20" s="158">
        <v>2</v>
      </c>
      <c r="B20" s="903" t="s">
        <v>167</v>
      </c>
      <c r="C20" s="904"/>
      <c r="D20" s="904"/>
      <c r="E20" s="905"/>
    </row>
    <row r="21" spans="1:6" ht="18.600000000000001" thickBot="1" x14ac:dyDescent="0.35">
      <c r="A21" s="728">
        <f>COUNTA(F21)</f>
        <v>0</v>
      </c>
      <c r="B21" s="723"/>
      <c r="C21" s="845" t="s">
        <v>154</v>
      </c>
      <c r="D21" s="846"/>
      <c r="E21" s="847"/>
      <c r="F21" s="5"/>
    </row>
    <row r="22" spans="1:6" ht="18.600000000000001" thickBot="1" x14ac:dyDescent="0.35">
      <c r="A22" s="728">
        <f t="shared" ref="A22:A33" si="1">COUNTA(F22)</f>
        <v>1</v>
      </c>
      <c r="B22" s="724" t="s">
        <v>2</v>
      </c>
      <c r="C22" s="7" t="s">
        <v>3</v>
      </c>
      <c r="D22" s="8" t="s">
        <v>4</v>
      </c>
      <c r="E22" s="9" t="s">
        <v>5</v>
      </c>
      <c r="F22" s="10" t="s">
        <v>6</v>
      </c>
    </row>
    <row r="23" spans="1:6" ht="15.6" x14ac:dyDescent="0.3">
      <c r="A23" s="728">
        <f t="shared" si="1"/>
        <v>0</v>
      </c>
      <c r="B23" s="918">
        <v>1</v>
      </c>
      <c r="C23" s="797" t="s">
        <v>7</v>
      </c>
      <c r="D23" s="46" t="s">
        <v>155</v>
      </c>
      <c r="E23" s="139" t="s">
        <v>9</v>
      </c>
      <c r="F23" s="140"/>
    </row>
    <row r="24" spans="1:6" ht="31.2" x14ac:dyDescent="0.3">
      <c r="A24" s="728">
        <f t="shared" si="1"/>
        <v>0</v>
      </c>
      <c r="B24" s="919"/>
      <c r="C24" s="798"/>
      <c r="D24" s="41" t="s">
        <v>10</v>
      </c>
      <c r="E24" s="160" t="s">
        <v>11</v>
      </c>
      <c r="F24" s="161"/>
    </row>
    <row r="25" spans="1:6" ht="16.2" thickBot="1" x14ac:dyDescent="0.35">
      <c r="A25" s="728">
        <f t="shared" si="1"/>
        <v>0</v>
      </c>
      <c r="B25" s="920"/>
      <c r="C25" s="799"/>
      <c r="D25" s="162" t="s">
        <v>12</v>
      </c>
      <c r="E25" s="27" t="s">
        <v>99</v>
      </c>
      <c r="F25" s="28"/>
    </row>
    <row r="26" spans="1:6" ht="16.8" thickTop="1" thickBot="1" x14ac:dyDescent="0.35">
      <c r="A26" s="728">
        <f t="shared" si="1"/>
        <v>0</v>
      </c>
      <c r="B26" s="725">
        <v>2</v>
      </c>
      <c r="C26" s="163" t="s">
        <v>14</v>
      </c>
      <c r="D26" s="120" t="s">
        <v>156</v>
      </c>
      <c r="E26" s="145" t="s">
        <v>157</v>
      </c>
      <c r="F26" s="146"/>
    </row>
    <row r="27" spans="1:6" ht="16.2" thickTop="1" x14ac:dyDescent="0.3">
      <c r="A27" s="728">
        <f t="shared" si="1"/>
        <v>0</v>
      </c>
      <c r="B27" s="921">
        <v>3</v>
      </c>
      <c r="C27" s="802" t="s">
        <v>30</v>
      </c>
      <c r="D27" s="162" t="s">
        <v>170</v>
      </c>
      <c r="E27" s="27" t="s">
        <v>171</v>
      </c>
      <c r="F27" s="28"/>
    </row>
    <row r="28" spans="1:6" ht="16.2" thickBot="1" x14ac:dyDescent="0.35">
      <c r="A28" s="728">
        <f t="shared" si="1"/>
        <v>0</v>
      </c>
      <c r="B28" s="919"/>
      <c r="C28" s="798"/>
      <c r="D28" s="17" t="s">
        <v>160</v>
      </c>
      <c r="E28" s="18" t="s">
        <v>884</v>
      </c>
      <c r="F28" s="19"/>
    </row>
    <row r="29" spans="1:6" ht="16.8" thickTop="1" thickBot="1" x14ac:dyDescent="0.35">
      <c r="A29" s="728">
        <f t="shared" si="1"/>
        <v>0</v>
      </c>
      <c r="B29" s="921">
        <v>4</v>
      </c>
      <c r="C29" s="802" t="s">
        <v>172</v>
      </c>
      <c r="D29" s="162" t="s">
        <v>173</v>
      </c>
      <c r="E29" s="18" t="s">
        <v>174</v>
      </c>
      <c r="F29" s="28"/>
    </row>
    <row r="30" spans="1:6" ht="16.2" thickTop="1" x14ac:dyDescent="0.3">
      <c r="A30" s="728">
        <f t="shared" si="1"/>
        <v>0</v>
      </c>
      <c r="B30" s="919"/>
      <c r="C30" s="798"/>
      <c r="D30" s="41" t="s">
        <v>175</v>
      </c>
      <c r="E30" s="160" t="s">
        <v>145</v>
      </c>
      <c r="F30" s="161"/>
    </row>
    <row r="31" spans="1:6" ht="16.2" thickBot="1" x14ac:dyDescent="0.35">
      <c r="A31" s="728">
        <f t="shared" si="1"/>
        <v>0</v>
      </c>
      <c r="B31" s="919"/>
      <c r="C31" s="798"/>
      <c r="D31" s="41" t="s">
        <v>871</v>
      </c>
      <c r="E31" s="160" t="s">
        <v>145</v>
      </c>
      <c r="F31" s="161"/>
    </row>
    <row r="32" spans="1:6" ht="16.8" thickTop="1" thickBot="1" x14ac:dyDescent="0.35">
      <c r="A32" s="728">
        <f t="shared" si="1"/>
        <v>0</v>
      </c>
      <c r="B32" s="729">
        <v>5</v>
      </c>
      <c r="C32" s="170" t="s">
        <v>176</v>
      </c>
      <c r="D32" s="171" t="s">
        <v>177</v>
      </c>
      <c r="E32" s="155" t="s">
        <v>178</v>
      </c>
      <c r="F32" s="172"/>
    </row>
    <row r="33" spans="1:6" ht="16.8" thickTop="1" thickBot="1" x14ac:dyDescent="0.35">
      <c r="A33" s="728">
        <f t="shared" si="1"/>
        <v>0</v>
      </c>
      <c r="B33" s="729">
        <v>6</v>
      </c>
      <c r="C33" s="170" t="s">
        <v>179</v>
      </c>
      <c r="D33" s="171" t="s">
        <v>180</v>
      </c>
      <c r="E33" s="155" t="s">
        <v>181</v>
      </c>
      <c r="F33" s="172"/>
    </row>
    <row r="34" spans="1:6" ht="32.4" thickTop="1" thickBot="1" x14ac:dyDescent="0.35">
      <c r="A34" s="728">
        <f>COUNTA(F34)</f>
        <v>0</v>
      </c>
      <c r="B34" s="727">
        <v>7</v>
      </c>
      <c r="C34" s="170" t="s">
        <v>70</v>
      </c>
      <c r="D34" s="56" t="s">
        <v>867</v>
      </c>
      <c r="E34" s="57" t="s">
        <v>589</v>
      </c>
      <c r="F34" s="58"/>
    </row>
    <row r="35" spans="1:6" ht="15" thickBot="1" x14ac:dyDescent="0.35">
      <c r="A35" s="730">
        <f>SUM(A21:A34)</f>
        <v>1</v>
      </c>
    </row>
    <row r="36" spans="1:6" ht="21.6" thickBot="1" x14ac:dyDescent="0.45">
      <c r="A36" s="158">
        <v>3</v>
      </c>
      <c r="B36" s="903" t="s">
        <v>182</v>
      </c>
      <c r="C36" s="904"/>
      <c r="D36" s="904"/>
      <c r="E36" s="905"/>
    </row>
    <row r="37" spans="1:6" ht="18.600000000000001" thickBot="1" x14ac:dyDescent="0.35">
      <c r="A37" s="728">
        <f>COUNTA(F37)</f>
        <v>0</v>
      </c>
      <c r="B37" s="723"/>
      <c r="C37" s="845" t="s">
        <v>154</v>
      </c>
      <c r="D37" s="846"/>
      <c r="E37" s="847"/>
      <c r="F37" s="5"/>
    </row>
    <row r="38" spans="1:6" ht="18.600000000000001" thickBot="1" x14ac:dyDescent="0.35">
      <c r="A38" s="728">
        <f t="shared" ref="A38:A49" si="2">COUNTA(F38)</f>
        <v>1</v>
      </c>
      <c r="B38" s="724" t="s">
        <v>2</v>
      </c>
      <c r="C38" s="7" t="s">
        <v>3</v>
      </c>
      <c r="D38" s="8" t="s">
        <v>4</v>
      </c>
      <c r="E38" s="9" t="s">
        <v>5</v>
      </c>
      <c r="F38" s="10" t="s">
        <v>6</v>
      </c>
    </row>
    <row r="39" spans="1:6" ht="15.6" x14ac:dyDescent="0.3">
      <c r="A39" s="728">
        <f t="shared" si="2"/>
        <v>0</v>
      </c>
      <c r="B39" s="918">
        <v>1</v>
      </c>
      <c r="C39" s="797" t="s">
        <v>7</v>
      </c>
      <c r="D39" s="46" t="s">
        <v>155</v>
      </c>
      <c r="E39" s="139" t="s">
        <v>9</v>
      </c>
      <c r="F39" s="140"/>
    </row>
    <row r="40" spans="1:6" ht="31.2" x14ac:dyDescent="0.3">
      <c r="A40" s="728">
        <f t="shared" si="2"/>
        <v>0</v>
      </c>
      <c r="B40" s="919"/>
      <c r="C40" s="798"/>
      <c r="D40" s="41" t="s">
        <v>10</v>
      </c>
      <c r="E40" s="160" t="s">
        <v>11</v>
      </c>
      <c r="F40" s="161"/>
    </row>
    <row r="41" spans="1:6" ht="16.2" thickBot="1" x14ac:dyDescent="0.35">
      <c r="A41" s="728">
        <f t="shared" si="2"/>
        <v>0</v>
      </c>
      <c r="B41" s="920"/>
      <c r="C41" s="799"/>
      <c r="D41" s="162" t="s">
        <v>12</v>
      </c>
      <c r="E41" s="27" t="s">
        <v>99</v>
      </c>
      <c r="F41" s="28"/>
    </row>
    <row r="42" spans="1:6" ht="16.8" thickTop="1" thickBot="1" x14ac:dyDescent="0.35">
      <c r="A42" s="728">
        <f t="shared" si="2"/>
        <v>0</v>
      </c>
      <c r="B42" s="725">
        <v>2</v>
      </c>
      <c r="C42" s="163" t="s">
        <v>14</v>
      </c>
      <c r="D42" s="120" t="s">
        <v>156</v>
      </c>
      <c r="E42" s="145" t="s">
        <v>145</v>
      </c>
      <c r="F42" s="146"/>
    </row>
    <row r="43" spans="1:6" ht="16.2" thickTop="1" x14ac:dyDescent="0.3">
      <c r="A43" s="728">
        <f t="shared" si="2"/>
        <v>0</v>
      </c>
      <c r="B43" s="921">
        <v>3</v>
      </c>
      <c r="C43" s="802" t="s">
        <v>30</v>
      </c>
      <c r="D43" s="162" t="s">
        <v>170</v>
      </c>
      <c r="E43" s="27" t="s">
        <v>171</v>
      </c>
      <c r="F43" s="28"/>
    </row>
    <row r="44" spans="1:6" ht="16.2" thickBot="1" x14ac:dyDescent="0.35">
      <c r="A44" s="728">
        <f t="shared" si="2"/>
        <v>0</v>
      </c>
      <c r="B44" s="919"/>
      <c r="C44" s="798"/>
      <c r="D44" s="41" t="s">
        <v>160</v>
      </c>
      <c r="E44" s="160" t="s">
        <v>884</v>
      </c>
      <c r="F44" s="161"/>
    </row>
    <row r="45" spans="1:6" ht="16.8" thickTop="1" thickBot="1" x14ac:dyDescent="0.35">
      <c r="A45" s="728">
        <f t="shared" si="2"/>
        <v>0</v>
      </c>
      <c r="B45" s="726">
        <v>4</v>
      </c>
      <c r="C45" s="163" t="s">
        <v>25</v>
      </c>
      <c r="D45" s="120" t="s">
        <v>26</v>
      </c>
      <c r="E45" s="33" t="s">
        <v>158</v>
      </c>
      <c r="F45" s="34"/>
    </row>
    <row r="46" spans="1:6" ht="16.2" thickTop="1" x14ac:dyDescent="0.3">
      <c r="A46" s="728">
        <f t="shared" si="2"/>
        <v>0</v>
      </c>
      <c r="B46" s="921">
        <v>5</v>
      </c>
      <c r="C46" s="802" t="s">
        <v>183</v>
      </c>
      <c r="D46" s="20" t="s">
        <v>184</v>
      </c>
      <c r="E46" s="21" t="s">
        <v>185</v>
      </c>
      <c r="F46" s="22"/>
    </row>
    <row r="47" spans="1:6" ht="15.6" x14ac:dyDescent="0.3">
      <c r="A47" s="728">
        <f t="shared" si="2"/>
        <v>0</v>
      </c>
      <c r="B47" s="919"/>
      <c r="C47" s="798"/>
      <c r="D47" s="41" t="s">
        <v>186</v>
      </c>
      <c r="E47" s="160" t="s">
        <v>187</v>
      </c>
      <c r="F47" s="161"/>
    </row>
    <row r="48" spans="1:6" ht="16.2" thickBot="1" x14ac:dyDescent="0.35">
      <c r="A48" s="728">
        <f t="shared" si="2"/>
        <v>0</v>
      </c>
      <c r="B48" s="922"/>
      <c r="C48" s="923"/>
      <c r="D48" s="162" t="s">
        <v>188</v>
      </c>
      <c r="E48" s="175" t="s">
        <v>189</v>
      </c>
      <c r="F48" s="176"/>
    </row>
    <row r="49" spans="1:6" ht="31.8" thickBot="1" x14ac:dyDescent="0.35">
      <c r="A49" s="728">
        <f t="shared" si="2"/>
        <v>0</v>
      </c>
      <c r="B49" s="727">
        <v>6</v>
      </c>
      <c r="C49" s="55" t="s">
        <v>70</v>
      </c>
      <c r="D49" s="56" t="s">
        <v>867</v>
      </c>
      <c r="E49" s="57" t="s">
        <v>589</v>
      </c>
      <c r="F49" s="58"/>
    </row>
    <row r="50" spans="1:6" x14ac:dyDescent="0.3">
      <c r="A50" s="1">
        <f>SUM(A37:A49)</f>
        <v>1</v>
      </c>
    </row>
    <row r="51" spans="1:6" x14ac:dyDescent="0.3">
      <c r="A51" s="1">
        <f>SUM(A50+A35+A19)</f>
        <v>3</v>
      </c>
    </row>
  </sheetData>
  <mergeCells count="25">
    <mergeCell ref="B14:B15"/>
    <mergeCell ref="C14:C15"/>
    <mergeCell ref="B2:E2"/>
    <mergeCell ref="C7:E7"/>
    <mergeCell ref="B9:B11"/>
    <mergeCell ref="C9:C11"/>
    <mergeCell ref="B6:F6"/>
    <mergeCell ref="C37:E37"/>
    <mergeCell ref="B16:B17"/>
    <mergeCell ref="C16:C17"/>
    <mergeCell ref="B20:E20"/>
    <mergeCell ref="C21:E21"/>
    <mergeCell ref="B23:B25"/>
    <mergeCell ref="C23:C25"/>
    <mergeCell ref="B27:B28"/>
    <mergeCell ref="C27:C28"/>
    <mergeCell ref="B29:B31"/>
    <mergeCell ref="C29:C31"/>
    <mergeCell ref="B36:E36"/>
    <mergeCell ref="B39:B41"/>
    <mergeCell ref="C39:C41"/>
    <mergeCell ref="B43:B44"/>
    <mergeCell ref="C43:C44"/>
    <mergeCell ref="B46:B48"/>
    <mergeCell ref="C46:C48"/>
  </mergeCells>
  <conditionalFormatting sqref="C4">
    <cfRule type="expression" dxfId="73" priority="11">
      <formula>C4="Yet To Be Completed"</formula>
    </cfRule>
  </conditionalFormatting>
  <conditionalFormatting sqref="F7">
    <cfRule type="expression" dxfId="72" priority="6">
      <formula>F7&lt;&gt;""</formula>
    </cfRule>
  </conditionalFormatting>
  <conditionalFormatting sqref="F9:F18">
    <cfRule type="expression" dxfId="71" priority="1">
      <formula>F9&lt;&gt;""</formula>
    </cfRule>
  </conditionalFormatting>
  <conditionalFormatting sqref="F21">
    <cfRule type="expression" dxfId="70" priority="10">
      <formula>F21&lt;&gt;""</formula>
    </cfRule>
  </conditionalFormatting>
  <conditionalFormatting sqref="F23:F34">
    <cfRule type="expression" dxfId="69" priority="3">
      <formula>F23&lt;&gt;""</formula>
    </cfRule>
  </conditionalFormatting>
  <conditionalFormatting sqref="F37">
    <cfRule type="expression" dxfId="68" priority="8">
      <formula>F37&lt;&gt;""</formula>
    </cfRule>
  </conditionalFormatting>
  <conditionalFormatting sqref="F39:F49">
    <cfRule type="expression" dxfId="67" priority="2">
      <formula>F39&lt;&gt;""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33B12-1AA6-4749-875C-CD72148A2EB8}">
  <dimension ref="A1:AC40"/>
  <sheetViews>
    <sheetView workbookViewId="0">
      <selection activeCell="D10" sqref="D10"/>
    </sheetView>
  </sheetViews>
  <sheetFormatPr defaultRowHeight="14.4" x14ac:dyDescent="0.3"/>
  <cols>
    <col min="1" max="1" width="25.21875" customWidth="1"/>
    <col min="2" max="2" width="21.77734375" customWidth="1"/>
    <col min="3" max="3" width="41.77734375" customWidth="1"/>
    <col min="4" max="4" width="36.6640625" customWidth="1"/>
    <col min="5" max="6" width="35.77734375" customWidth="1"/>
    <col min="7" max="9" width="30.44140625" customWidth="1"/>
    <col min="10" max="11" width="35.77734375" customWidth="1"/>
    <col min="12" max="15" width="30.44140625" style="124" customWidth="1"/>
    <col min="16" max="18" width="35.77734375" customWidth="1"/>
    <col min="19" max="21" width="30.44140625" style="124" customWidth="1"/>
    <col min="22" max="23" width="35.77734375" customWidth="1"/>
    <col min="24" max="26" width="30.44140625" style="2" customWidth="1"/>
    <col min="27" max="27" width="30.44140625" style="179" customWidth="1"/>
  </cols>
  <sheetData>
    <row r="1" spans="1:29" ht="16.2" thickBot="1" x14ac:dyDescent="0.35">
      <c r="A1" s="177" t="s">
        <v>190</v>
      </c>
      <c r="D1" s="124" t="s">
        <v>151</v>
      </c>
      <c r="E1" s="124"/>
      <c r="H1" s="178" t="s">
        <v>153</v>
      </c>
      <c r="I1" s="2" t="s">
        <v>152</v>
      </c>
      <c r="J1" s="124" t="s">
        <v>151</v>
      </c>
      <c r="K1" s="124"/>
      <c r="M1"/>
      <c r="N1" s="124" t="s">
        <v>153</v>
      </c>
      <c r="O1" s="124" t="s">
        <v>152</v>
      </c>
      <c r="P1" s="124" t="s">
        <v>151</v>
      </c>
      <c r="Q1" s="124"/>
      <c r="R1" s="179" t="s">
        <v>191</v>
      </c>
      <c r="S1" s="124" t="s">
        <v>153</v>
      </c>
      <c r="T1" s="2" t="s">
        <v>191</v>
      </c>
      <c r="U1" s="124" t="s">
        <v>151</v>
      </c>
      <c r="V1" s="124"/>
      <c r="W1" s="124"/>
      <c r="X1" s="124" t="s">
        <v>151</v>
      </c>
      <c r="Y1"/>
      <c r="Z1" s="2" t="s">
        <v>153</v>
      </c>
      <c r="AA1" s="2" t="s">
        <v>152</v>
      </c>
      <c r="AB1" s="2" t="s">
        <v>151</v>
      </c>
      <c r="AC1" s="179" t="s">
        <v>191</v>
      </c>
    </row>
    <row r="2" spans="1:29" s="180" customFormat="1" ht="78.599999999999994" thickBot="1" x14ac:dyDescent="0.35">
      <c r="D2" s="181" t="s">
        <v>192</v>
      </c>
      <c r="E2" s="182" t="s">
        <v>193</v>
      </c>
      <c r="F2" s="182" t="s">
        <v>193</v>
      </c>
      <c r="G2" s="182" t="s">
        <v>193</v>
      </c>
      <c r="H2" s="183" t="s">
        <v>194</v>
      </c>
      <c r="I2" s="183" t="s">
        <v>193</v>
      </c>
      <c r="J2" s="184" t="s">
        <v>195</v>
      </c>
      <c r="K2" s="185"/>
      <c r="L2" s="186" t="s">
        <v>196</v>
      </c>
      <c r="M2" s="183" t="s">
        <v>197</v>
      </c>
      <c r="N2" s="187" t="s">
        <v>198</v>
      </c>
      <c r="O2" s="188" t="s">
        <v>199</v>
      </c>
      <c r="P2" s="189" t="s">
        <v>200</v>
      </c>
      <c r="Q2" s="190"/>
      <c r="R2" s="188" t="s">
        <v>201</v>
      </c>
      <c r="S2" s="186" t="s">
        <v>202</v>
      </c>
      <c r="T2" s="183" t="s">
        <v>203</v>
      </c>
      <c r="U2" s="183" t="s">
        <v>204</v>
      </c>
      <c r="V2" s="184" t="s">
        <v>205</v>
      </c>
      <c r="W2" s="185"/>
      <c r="X2" s="186" t="s">
        <v>206</v>
      </c>
      <c r="Y2" s="183" t="s">
        <v>207</v>
      </c>
      <c r="Z2" s="187" t="s">
        <v>208</v>
      </c>
      <c r="AA2" s="191" t="s">
        <v>209</v>
      </c>
    </row>
    <row r="3" spans="1:29" ht="18.600000000000001" thickBot="1" x14ac:dyDescent="0.35">
      <c r="A3" s="6" t="s">
        <v>2</v>
      </c>
      <c r="B3" s="7" t="s">
        <v>3</v>
      </c>
      <c r="C3" s="8" t="s">
        <v>4</v>
      </c>
      <c r="D3" s="192" t="s">
        <v>5</v>
      </c>
      <c r="E3" s="193" t="s">
        <v>210</v>
      </c>
      <c r="F3" s="78" t="s">
        <v>211</v>
      </c>
      <c r="G3" s="194" t="s">
        <v>6</v>
      </c>
      <c r="H3" s="10" t="s">
        <v>6</v>
      </c>
      <c r="I3" s="10" t="s">
        <v>6</v>
      </c>
      <c r="J3" s="195" t="s">
        <v>5</v>
      </c>
      <c r="K3" s="192" t="s">
        <v>106</v>
      </c>
      <c r="L3" s="10" t="s">
        <v>6</v>
      </c>
      <c r="M3" s="10" t="s">
        <v>6</v>
      </c>
      <c r="N3" s="196" t="s">
        <v>6</v>
      </c>
      <c r="O3" s="78" t="s">
        <v>6</v>
      </c>
      <c r="P3" s="197" t="s">
        <v>5</v>
      </c>
      <c r="Q3" s="198" t="s">
        <v>106</v>
      </c>
      <c r="R3" s="78" t="s">
        <v>6</v>
      </c>
      <c r="S3" s="199" t="s">
        <v>6</v>
      </c>
      <c r="T3" s="10" t="s">
        <v>6</v>
      </c>
      <c r="U3" s="10" t="s">
        <v>6</v>
      </c>
      <c r="V3" s="195" t="s">
        <v>5</v>
      </c>
      <c r="W3" s="200" t="s">
        <v>106</v>
      </c>
      <c r="X3" s="10" t="s">
        <v>6</v>
      </c>
      <c r="Y3" s="10" t="s">
        <v>6</v>
      </c>
      <c r="Z3" s="196" t="s">
        <v>6</v>
      </c>
      <c r="AA3" s="78" t="s">
        <v>6</v>
      </c>
    </row>
    <row r="4" spans="1:29" ht="15.6" x14ac:dyDescent="0.3">
      <c r="A4" s="888">
        <v>1</v>
      </c>
      <c r="B4" s="850" t="s">
        <v>7</v>
      </c>
      <c r="C4" s="125" t="s">
        <v>8</v>
      </c>
      <c r="D4" s="111" t="s">
        <v>108</v>
      </c>
      <c r="E4" s="101" t="s">
        <v>87</v>
      </c>
      <c r="F4" s="101" t="s">
        <v>87</v>
      </c>
      <c r="G4" s="201" t="s">
        <v>87</v>
      </c>
      <c r="H4" s="202" t="s">
        <v>87</v>
      </c>
      <c r="I4" s="202" t="s">
        <v>87</v>
      </c>
      <c r="J4" s="12" t="s">
        <v>9</v>
      </c>
      <c r="K4" s="203" t="s">
        <v>87</v>
      </c>
      <c r="L4" s="13" t="s">
        <v>87</v>
      </c>
      <c r="M4" s="204" t="s">
        <v>9</v>
      </c>
      <c r="N4" s="205" t="s">
        <v>212</v>
      </c>
      <c r="O4" s="206"/>
      <c r="P4" s="68" t="s">
        <v>87</v>
      </c>
      <c r="Q4" s="207" t="s">
        <v>87</v>
      </c>
      <c r="R4" s="101" t="s">
        <v>87</v>
      </c>
      <c r="S4" s="208" t="s">
        <v>36</v>
      </c>
      <c r="T4" s="13" t="s">
        <v>87</v>
      </c>
      <c r="U4" s="209" t="s">
        <v>87</v>
      </c>
      <c r="V4" s="210" t="s">
        <v>87</v>
      </c>
      <c r="W4" s="101" t="s">
        <v>87</v>
      </c>
      <c r="X4" s="208" t="s">
        <v>87</v>
      </c>
      <c r="Y4" s="13" t="s">
        <v>87</v>
      </c>
      <c r="Z4" s="205" t="s">
        <v>212</v>
      </c>
      <c r="AA4" s="206"/>
    </row>
    <row r="5" spans="1:29" ht="31.2" x14ac:dyDescent="0.3">
      <c r="A5" s="877"/>
      <c r="B5" s="807"/>
      <c r="C5" s="127" t="s">
        <v>10</v>
      </c>
      <c r="D5" s="211" t="s">
        <v>11</v>
      </c>
      <c r="E5" s="101" t="s">
        <v>36</v>
      </c>
      <c r="F5" s="101"/>
      <c r="G5" s="212" t="s">
        <v>36</v>
      </c>
      <c r="H5" s="213" t="s">
        <v>36</v>
      </c>
      <c r="I5" s="213" t="s">
        <v>36</v>
      </c>
      <c r="J5" s="15" t="s">
        <v>11</v>
      </c>
      <c r="K5" s="214" t="s">
        <v>36</v>
      </c>
      <c r="L5" s="16" t="s">
        <v>36</v>
      </c>
      <c r="M5" s="215" t="s">
        <v>36</v>
      </c>
      <c r="N5" s="216" t="s">
        <v>36</v>
      </c>
      <c r="O5" s="206"/>
      <c r="P5" s="217" t="s">
        <v>11</v>
      </c>
      <c r="Q5" s="207" t="s">
        <v>36</v>
      </c>
      <c r="R5" s="99" t="s">
        <v>213</v>
      </c>
      <c r="S5" s="218" t="s">
        <v>36</v>
      </c>
      <c r="T5" s="16" t="s">
        <v>36</v>
      </c>
      <c r="U5" s="16" t="s">
        <v>36</v>
      </c>
      <c r="V5" s="219" t="s">
        <v>11</v>
      </c>
      <c r="W5" s="101" t="s">
        <v>214</v>
      </c>
      <c r="X5" s="218" t="s">
        <v>36</v>
      </c>
      <c r="Y5" s="16" t="s">
        <v>36</v>
      </c>
      <c r="Z5" s="216" t="s">
        <v>36</v>
      </c>
      <c r="AA5" s="206"/>
    </row>
    <row r="6" spans="1:29" ht="63" thickBot="1" x14ac:dyDescent="0.35">
      <c r="A6" s="878"/>
      <c r="B6" s="808"/>
      <c r="C6" s="128" t="s">
        <v>12</v>
      </c>
      <c r="D6" s="113" t="s">
        <v>13</v>
      </c>
      <c r="E6" s="220" t="s">
        <v>13</v>
      </c>
      <c r="F6" s="99"/>
      <c r="G6" s="221" t="s">
        <v>36</v>
      </c>
      <c r="H6" s="222" t="s">
        <v>215</v>
      </c>
      <c r="I6" s="222" t="s">
        <v>216</v>
      </c>
      <c r="J6" s="18" t="s">
        <v>13</v>
      </c>
      <c r="K6" s="223" t="s">
        <v>36</v>
      </c>
      <c r="L6" s="19" t="s">
        <v>36</v>
      </c>
      <c r="M6" s="169" t="s">
        <v>215</v>
      </c>
      <c r="N6" s="224" t="s">
        <v>216</v>
      </c>
      <c r="O6" s="225"/>
      <c r="P6" s="70" t="s">
        <v>13</v>
      </c>
      <c r="Q6" s="99" t="s">
        <v>13</v>
      </c>
      <c r="R6" s="226" t="s">
        <v>213</v>
      </c>
      <c r="S6" s="227" t="s">
        <v>36</v>
      </c>
      <c r="T6" s="19" t="s">
        <v>217</v>
      </c>
      <c r="U6" s="222" t="s">
        <v>216</v>
      </c>
      <c r="V6" s="113" t="s">
        <v>13</v>
      </c>
      <c r="W6" s="228" t="s">
        <v>217</v>
      </c>
      <c r="X6" s="227" t="s">
        <v>36</v>
      </c>
      <c r="Y6" s="19" t="s">
        <v>217</v>
      </c>
      <c r="Z6" s="229" t="s">
        <v>216</v>
      </c>
      <c r="AA6" s="206"/>
    </row>
    <row r="7" spans="1:29" ht="43.8" thickTop="1" x14ac:dyDescent="0.3">
      <c r="A7" s="879">
        <v>2</v>
      </c>
      <c r="B7" s="806" t="s">
        <v>14</v>
      </c>
      <c r="C7" s="129" t="s">
        <v>15</v>
      </c>
      <c r="D7" s="230" t="s">
        <v>109</v>
      </c>
      <c r="E7" s="231" t="s">
        <v>218</v>
      </c>
      <c r="F7" s="232"/>
      <c r="G7" s="233" t="s">
        <v>218</v>
      </c>
      <c r="H7" s="234" t="s">
        <v>218</v>
      </c>
      <c r="I7" s="234" t="s">
        <v>218</v>
      </c>
      <c r="J7" s="21" t="s">
        <v>109</v>
      </c>
      <c r="K7" s="235" t="s">
        <v>219</v>
      </c>
      <c r="L7" s="22" t="s">
        <v>220</v>
      </c>
      <c r="M7" s="235" t="s">
        <v>219</v>
      </c>
      <c r="N7" s="236" t="s">
        <v>221</v>
      </c>
      <c r="O7" s="237" t="s">
        <v>222</v>
      </c>
      <c r="P7" s="238" t="s">
        <v>131</v>
      </c>
      <c r="Q7" s="239" t="s">
        <v>223</v>
      </c>
      <c r="R7" s="237" t="s">
        <v>224</v>
      </c>
      <c r="S7" s="240" t="s">
        <v>221</v>
      </c>
      <c r="T7" s="140" t="s">
        <v>225</v>
      </c>
      <c r="U7" s="241" t="s">
        <v>221</v>
      </c>
      <c r="V7" s="230" t="s">
        <v>85</v>
      </c>
      <c r="W7" s="236" t="s">
        <v>226</v>
      </c>
      <c r="X7" s="242" t="s">
        <v>227</v>
      </c>
      <c r="Y7" s="22" t="s">
        <v>228</v>
      </c>
      <c r="Z7" s="243" t="s">
        <v>226</v>
      </c>
      <c r="AA7" s="244" t="s">
        <v>229</v>
      </c>
    </row>
    <row r="8" spans="1:29" ht="46.8" x14ac:dyDescent="0.3">
      <c r="A8" s="880"/>
      <c r="B8" s="807"/>
      <c r="C8" s="127" t="s">
        <v>17</v>
      </c>
      <c r="D8" s="219" t="s">
        <v>110</v>
      </c>
      <c r="E8" s="231" t="s">
        <v>230</v>
      </c>
      <c r="F8" s="232"/>
      <c r="G8" s="245" t="s">
        <v>230</v>
      </c>
      <c r="H8" s="246" t="s">
        <v>230</v>
      </c>
      <c r="I8" s="246" t="s">
        <v>230</v>
      </c>
      <c r="J8" s="15" t="s">
        <v>110</v>
      </c>
      <c r="K8" s="236" t="s">
        <v>142</v>
      </c>
      <c r="L8" s="16" t="s">
        <v>231</v>
      </c>
      <c r="M8" s="247" t="s">
        <v>232</v>
      </c>
      <c r="N8" s="62" t="s">
        <v>142</v>
      </c>
      <c r="O8" s="237" t="s">
        <v>233</v>
      </c>
      <c r="P8" s="217" t="s">
        <v>132</v>
      </c>
      <c r="Q8" s="248" t="s">
        <v>234</v>
      </c>
      <c r="R8" s="244" t="s">
        <v>235</v>
      </c>
      <c r="S8" s="218" t="s">
        <v>36</v>
      </c>
      <c r="T8" s="16" t="s">
        <v>236</v>
      </c>
      <c r="U8" s="16" t="s">
        <v>142</v>
      </c>
      <c r="V8" s="219" t="s">
        <v>142</v>
      </c>
      <c r="W8" s="236" t="s">
        <v>142</v>
      </c>
      <c r="X8" s="218" t="s">
        <v>237</v>
      </c>
      <c r="Y8" s="16" t="s">
        <v>237</v>
      </c>
      <c r="Z8" s="216" t="s">
        <v>142</v>
      </c>
      <c r="AA8" s="244" t="s">
        <v>238</v>
      </c>
    </row>
    <row r="9" spans="1:29" ht="115.8" thickBot="1" x14ac:dyDescent="0.35">
      <c r="A9" s="881"/>
      <c r="B9" s="808"/>
      <c r="C9" s="130" t="s">
        <v>19</v>
      </c>
      <c r="D9" s="249" t="s">
        <v>111</v>
      </c>
      <c r="E9" s="231" t="s">
        <v>239</v>
      </c>
      <c r="F9" s="232"/>
      <c r="G9" s="250" t="s">
        <v>239</v>
      </c>
      <c r="H9" s="251" t="s">
        <v>240</v>
      </c>
      <c r="I9" s="251" t="s">
        <v>241</v>
      </c>
      <c r="J9" s="24" t="s">
        <v>111</v>
      </c>
      <c r="K9" s="252" t="s">
        <v>242</v>
      </c>
      <c r="L9" s="25" t="s">
        <v>94</v>
      </c>
      <c r="M9" s="253" t="s">
        <v>243</v>
      </c>
      <c r="N9" s="254" t="s">
        <v>244</v>
      </c>
      <c r="O9" s="252" t="s">
        <v>245</v>
      </c>
      <c r="P9" s="71" t="s">
        <v>133</v>
      </c>
      <c r="Q9" s="102" t="s">
        <v>246</v>
      </c>
      <c r="R9" s="255" t="s">
        <v>247</v>
      </c>
      <c r="S9" s="256" t="s">
        <v>248</v>
      </c>
      <c r="T9" s="103" t="s">
        <v>246</v>
      </c>
      <c r="U9" s="103" t="s">
        <v>249</v>
      </c>
      <c r="V9" s="249" t="s">
        <v>143</v>
      </c>
      <c r="W9" s="102" t="s">
        <v>250</v>
      </c>
      <c r="X9" s="256" t="s">
        <v>251</v>
      </c>
      <c r="Y9" s="103" t="s">
        <v>250</v>
      </c>
      <c r="Z9" s="254" t="s">
        <v>252</v>
      </c>
      <c r="AA9" s="244" t="s">
        <v>253</v>
      </c>
    </row>
    <row r="10" spans="1:29" ht="78.599999999999994" thickTop="1" x14ac:dyDescent="0.3">
      <c r="A10" s="876">
        <v>3</v>
      </c>
      <c r="B10" s="806" t="s">
        <v>21</v>
      </c>
      <c r="C10" s="131" t="s">
        <v>22</v>
      </c>
      <c r="D10" s="211" t="s">
        <v>112</v>
      </c>
      <c r="E10" s="73" t="s">
        <v>112</v>
      </c>
      <c r="F10" s="232"/>
      <c r="G10" s="257" t="s">
        <v>254</v>
      </c>
      <c r="H10" s="258" t="s">
        <v>254</v>
      </c>
      <c r="I10" s="258" t="s">
        <v>254</v>
      </c>
      <c r="J10" s="27" t="s">
        <v>112</v>
      </c>
      <c r="K10" s="259" t="s">
        <v>112</v>
      </c>
      <c r="L10" s="28" t="s">
        <v>255</v>
      </c>
      <c r="M10" s="260" t="s">
        <v>256</v>
      </c>
      <c r="N10" s="261" t="s">
        <v>257</v>
      </c>
      <c r="O10" s="262"/>
      <c r="P10" s="69" t="s">
        <v>112</v>
      </c>
      <c r="Q10" s="99" t="s">
        <v>112</v>
      </c>
      <c r="R10" s="99" t="s">
        <v>112</v>
      </c>
      <c r="S10" s="61" t="s">
        <v>258</v>
      </c>
      <c r="T10" s="263" t="s">
        <v>259</v>
      </c>
      <c r="U10" s="102" t="s">
        <v>260</v>
      </c>
      <c r="V10" s="211" t="s">
        <v>112</v>
      </c>
      <c r="W10" s="73" t="s">
        <v>112</v>
      </c>
      <c r="X10" s="61" t="s">
        <v>258</v>
      </c>
      <c r="Y10" s="102" t="s">
        <v>261</v>
      </c>
      <c r="Z10" s="261" t="s">
        <v>262</v>
      </c>
      <c r="AA10" s="262"/>
    </row>
    <row r="11" spans="1:29" ht="78.599999999999994" thickBot="1" x14ac:dyDescent="0.35">
      <c r="A11" s="878"/>
      <c r="B11" s="808"/>
      <c r="C11" s="132" t="s">
        <v>23</v>
      </c>
      <c r="D11" s="264" t="s">
        <v>113</v>
      </c>
      <c r="E11" s="231" t="s">
        <v>263</v>
      </c>
      <c r="F11" s="232"/>
      <c r="G11" s="265" t="s">
        <v>263</v>
      </c>
      <c r="H11" s="266" t="s">
        <v>263</v>
      </c>
      <c r="I11" s="267" t="s">
        <v>263</v>
      </c>
      <c r="J11" s="30" t="s">
        <v>113</v>
      </c>
      <c r="K11" s="268" t="s">
        <v>264</v>
      </c>
      <c r="L11" s="31" t="s">
        <v>265</v>
      </c>
      <c r="M11" s="268" t="s">
        <v>264</v>
      </c>
      <c r="N11" s="269" t="s">
        <v>266</v>
      </c>
      <c r="O11" s="270" t="s">
        <v>267</v>
      </c>
      <c r="P11" s="271" t="s">
        <v>134</v>
      </c>
      <c r="Q11" s="272" t="s">
        <v>268</v>
      </c>
      <c r="R11" s="273" t="s">
        <v>269</v>
      </c>
      <c r="S11" s="72" t="s">
        <v>270</v>
      </c>
      <c r="T11" s="228" t="s">
        <v>268</v>
      </c>
      <c r="U11" s="228" t="s">
        <v>271</v>
      </c>
      <c r="V11" s="264" t="s">
        <v>144</v>
      </c>
      <c r="W11" s="102" t="s">
        <v>272</v>
      </c>
      <c r="X11" s="72" t="s">
        <v>36</v>
      </c>
      <c r="Y11" s="228" t="s">
        <v>272</v>
      </c>
      <c r="Z11" s="269" t="s">
        <v>273</v>
      </c>
      <c r="AA11" s="273" t="s">
        <v>274</v>
      </c>
    </row>
    <row r="12" spans="1:29" ht="72.599999999999994" thickTop="1" x14ac:dyDescent="0.3">
      <c r="A12" s="876">
        <v>4</v>
      </c>
      <c r="B12" s="806" t="s">
        <v>25</v>
      </c>
      <c r="C12" s="133" t="s">
        <v>26</v>
      </c>
      <c r="D12" s="274" t="s">
        <v>114</v>
      </c>
      <c r="E12" s="231" t="s">
        <v>275</v>
      </c>
      <c r="F12" s="232"/>
      <c r="G12" s="275" t="s">
        <v>275</v>
      </c>
      <c r="H12" s="276" t="s">
        <v>275</v>
      </c>
      <c r="I12" s="276" t="s">
        <v>275</v>
      </c>
      <c r="J12" s="33" t="s">
        <v>114</v>
      </c>
      <c r="K12" s="273" t="s">
        <v>276</v>
      </c>
      <c r="L12" s="34" t="s">
        <v>277</v>
      </c>
      <c r="M12" s="268" t="s">
        <v>278</v>
      </c>
      <c r="N12" s="277" t="s">
        <v>275</v>
      </c>
      <c r="O12" s="278" t="s">
        <v>276</v>
      </c>
      <c r="P12" s="141" t="s">
        <v>135</v>
      </c>
      <c r="Q12" s="101" t="s">
        <v>279</v>
      </c>
      <c r="R12" s="101" t="s">
        <v>280</v>
      </c>
      <c r="S12" s="60" t="s">
        <v>36</v>
      </c>
      <c r="T12" s="279" t="s">
        <v>281</v>
      </c>
      <c r="U12" s="34" t="s">
        <v>282</v>
      </c>
      <c r="V12" s="274" t="s">
        <v>145</v>
      </c>
      <c r="W12" s="101" t="s">
        <v>283</v>
      </c>
      <c r="X12" s="60" t="s">
        <v>284</v>
      </c>
      <c r="Y12" s="34" t="s">
        <v>158</v>
      </c>
      <c r="Z12" s="277" t="s">
        <v>27</v>
      </c>
      <c r="AA12" s="237" t="s">
        <v>285</v>
      </c>
    </row>
    <row r="13" spans="1:29" ht="63" thickBot="1" x14ac:dyDescent="0.35">
      <c r="A13" s="878"/>
      <c r="B13" s="808"/>
      <c r="C13" s="128" t="s">
        <v>28</v>
      </c>
      <c r="D13" s="113" t="s">
        <v>115</v>
      </c>
      <c r="E13" s="231" t="s">
        <v>286</v>
      </c>
      <c r="F13" s="232"/>
      <c r="G13" s="280" t="s">
        <v>286</v>
      </c>
      <c r="H13" s="281" t="s">
        <v>286</v>
      </c>
      <c r="I13" s="281" t="s">
        <v>286</v>
      </c>
      <c r="J13" s="18" t="s">
        <v>127</v>
      </c>
      <c r="K13" s="244" t="s">
        <v>287</v>
      </c>
      <c r="L13" s="19" t="s">
        <v>91</v>
      </c>
      <c r="M13" s="268" t="s">
        <v>288</v>
      </c>
      <c r="N13" s="282" t="s">
        <v>91</v>
      </c>
      <c r="O13" s="270" t="s">
        <v>289</v>
      </c>
      <c r="P13" s="70" t="s">
        <v>136</v>
      </c>
      <c r="Q13" s="283" t="s">
        <v>290</v>
      </c>
      <c r="R13" s="101" t="s">
        <v>291</v>
      </c>
      <c r="S13" s="227" t="s">
        <v>36</v>
      </c>
      <c r="T13" s="283" t="s">
        <v>290</v>
      </c>
      <c r="U13" s="283" t="s">
        <v>136</v>
      </c>
      <c r="V13" s="113" t="s">
        <v>146</v>
      </c>
      <c r="W13" s="284" t="s">
        <v>292</v>
      </c>
      <c r="X13" s="227" t="s">
        <v>293</v>
      </c>
      <c r="Y13" s="284" t="s">
        <v>292</v>
      </c>
      <c r="Z13" s="282" t="s">
        <v>146</v>
      </c>
      <c r="AA13" s="262" t="s">
        <v>294</v>
      </c>
    </row>
    <row r="14" spans="1:29" ht="32.4" thickTop="1" thickBot="1" x14ac:dyDescent="0.35">
      <c r="A14" s="876">
        <v>5</v>
      </c>
      <c r="B14" s="806" t="s">
        <v>30</v>
      </c>
      <c r="C14" s="133" t="s">
        <v>31</v>
      </c>
      <c r="D14" s="274" t="s">
        <v>78</v>
      </c>
      <c r="E14" s="231" t="s">
        <v>295</v>
      </c>
      <c r="F14" s="232"/>
      <c r="G14" s="275" t="s">
        <v>295</v>
      </c>
      <c r="H14" s="285" t="s">
        <v>295</v>
      </c>
      <c r="I14" s="276" t="s">
        <v>295</v>
      </c>
      <c r="J14" s="33" t="s">
        <v>78</v>
      </c>
      <c r="K14" s="286" t="s">
        <v>296</v>
      </c>
      <c r="L14" s="34" t="s">
        <v>297</v>
      </c>
      <c r="M14" s="173" t="s">
        <v>298</v>
      </c>
      <c r="N14" s="277" t="s">
        <v>299</v>
      </c>
      <c r="O14" s="244" t="s">
        <v>300</v>
      </c>
      <c r="P14" s="141" t="s">
        <v>78</v>
      </c>
      <c r="Q14" s="283" t="s">
        <v>301</v>
      </c>
      <c r="R14" s="101" t="s">
        <v>302</v>
      </c>
      <c r="S14" s="60" t="s">
        <v>36</v>
      </c>
      <c r="T14" s="34" t="s">
        <v>303</v>
      </c>
      <c r="U14" s="34" t="s">
        <v>304</v>
      </c>
      <c r="V14" s="274" t="s">
        <v>32</v>
      </c>
      <c r="W14" s="101" t="s">
        <v>305</v>
      </c>
      <c r="X14" s="60" t="s">
        <v>36</v>
      </c>
      <c r="Y14" s="34" t="s">
        <v>306</v>
      </c>
      <c r="Z14" s="277" t="s">
        <v>307</v>
      </c>
      <c r="AA14" s="262" t="s">
        <v>308</v>
      </c>
    </row>
    <row r="15" spans="1:29" ht="47.4" thickTop="1" x14ac:dyDescent="0.3">
      <c r="A15" s="877"/>
      <c r="B15" s="807"/>
      <c r="C15" s="132" t="s">
        <v>33</v>
      </c>
      <c r="D15" s="287" t="s">
        <v>34</v>
      </c>
      <c r="E15" s="288" t="s">
        <v>309</v>
      </c>
      <c r="F15" s="289"/>
      <c r="G15" s="290" t="s">
        <v>309</v>
      </c>
      <c r="H15" s="291" t="s">
        <v>309</v>
      </c>
      <c r="I15" s="291" t="s">
        <v>309</v>
      </c>
      <c r="J15" s="35" t="s">
        <v>34</v>
      </c>
      <c r="K15" s="286" t="s">
        <v>310</v>
      </c>
      <c r="L15" s="36" t="s">
        <v>311</v>
      </c>
      <c r="M15" s="268" t="s">
        <v>312</v>
      </c>
      <c r="N15" s="292" t="s">
        <v>34</v>
      </c>
      <c r="O15" s="244" t="s">
        <v>313</v>
      </c>
      <c r="P15" s="293" t="s">
        <v>34</v>
      </c>
      <c r="Q15" s="294">
        <v>5.4</v>
      </c>
      <c r="R15" s="295" t="s">
        <v>314</v>
      </c>
      <c r="S15" s="296" t="s">
        <v>36</v>
      </c>
      <c r="T15" s="297" t="s">
        <v>315</v>
      </c>
      <c r="U15" s="36" t="s">
        <v>34</v>
      </c>
      <c r="V15" s="287" t="s">
        <v>34</v>
      </c>
      <c r="W15" s="295">
        <v>5.3</v>
      </c>
      <c r="X15" s="296" t="s">
        <v>36</v>
      </c>
      <c r="Y15" s="297"/>
      <c r="Z15" s="292" t="s">
        <v>34</v>
      </c>
      <c r="AA15" s="244" t="s">
        <v>316</v>
      </c>
    </row>
    <row r="16" spans="1:29" ht="63" thickBot="1" x14ac:dyDescent="0.35">
      <c r="A16" s="877"/>
      <c r="B16" s="808"/>
      <c r="C16" s="132" t="s">
        <v>35</v>
      </c>
      <c r="D16" s="264" t="s">
        <v>36</v>
      </c>
      <c r="E16" s="231" t="s">
        <v>36</v>
      </c>
      <c r="F16" s="232"/>
      <c r="G16" s="265" t="s">
        <v>36</v>
      </c>
      <c r="H16" s="267" t="s">
        <v>36</v>
      </c>
      <c r="I16" s="267" t="s">
        <v>36</v>
      </c>
      <c r="J16" s="30" t="s">
        <v>36</v>
      </c>
      <c r="K16" s="298" t="s">
        <v>36</v>
      </c>
      <c r="L16" s="31" t="s">
        <v>36</v>
      </c>
      <c r="M16" s="299" t="s">
        <v>36</v>
      </c>
      <c r="N16" s="300" t="s">
        <v>36</v>
      </c>
      <c r="O16" s="262" t="s">
        <v>317</v>
      </c>
      <c r="P16" s="271" t="s">
        <v>36</v>
      </c>
      <c r="Q16" s="207" t="s">
        <v>214</v>
      </c>
      <c r="R16" s="101" t="s">
        <v>317</v>
      </c>
      <c r="S16" s="72" t="s">
        <v>36</v>
      </c>
      <c r="T16" s="31" t="s">
        <v>36</v>
      </c>
      <c r="U16" s="31" t="s">
        <v>36</v>
      </c>
      <c r="V16" s="264" t="s">
        <v>36</v>
      </c>
      <c r="W16" s="101" t="s">
        <v>214</v>
      </c>
      <c r="X16" s="72" t="s">
        <v>36</v>
      </c>
      <c r="Y16" s="31" t="s">
        <v>36</v>
      </c>
      <c r="Z16" s="300" t="s">
        <v>36</v>
      </c>
      <c r="AA16" s="262" t="s">
        <v>318</v>
      </c>
    </row>
    <row r="17" spans="1:27" ht="31.8" thickTop="1" x14ac:dyDescent="0.3">
      <c r="A17" s="954">
        <v>6</v>
      </c>
      <c r="B17" s="957" t="s">
        <v>183</v>
      </c>
      <c r="C17" s="885" t="s">
        <v>39</v>
      </c>
      <c r="D17" s="899" t="s">
        <v>116</v>
      </c>
      <c r="E17" s="947" t="s">
        <v>319</v>
      </c>
      <c r="F17" s="232"/>
      <c r="G17" s="948" t="s">
        <v>319</v>
      </c>
      <c r="H17" s="951" t="s">
        <v>319</v>
      </c>
      <c r="I17" s="951" t="s">
        <v>319</v>
      </c>
      <c r="J17" s="934" t="s">
        <v>92</v>
      </c>
      <c r="K17" s="937" t="s">
        <v>320</v>
      </c>
      <c r="L17" s="940" t="s">
        <v>321</v>
      </c>
      <c r="M17" s="937" t="s">
        <v>322</v>
      </c>
      <c r="N17" s="942" t="s">
        <v>323</v>
      </c>
      <c r="O17" s="270" t="s">
        <v>324</v>
      </c>
      <c r="P17" s="141" t="s">
        <v>137</v>
      </c>
      <c r="Q17" s="279" t="s">
        <v>325</v>
      </c>
      <c r="R17" s="945" t="s">
        <v>326</v>
      </c>
      <c r="S17" s="60" t="s">
        <v>327</v>
      </c>
      <c r="T17" s="279" t="s">
        <v>325</v>
      </c>
      <c r="U17" s="279" t="s">
        <v>328</v>
      </c>
      <c r="V17" s="274" t="s">
        <v>137</v>
      </c>
      <c r="W17" s="301" t="s">
        <v>329</v>
      </c>
      <c r="X17" s="60" t="s">
        <v>137</v>
      </c>
      <c r="Y17" s="297" t="s">
        <v>329</v>
      </c>
      <c r="Z17" s="302" t="s">
        <v>330</v>
      </c>
      <c r="AA17" s="262"/>
    </row>
    <row r="18" spans="1:27" ht="16.2" thickBot="1" x14ac:dyDescent="0.35">
      <c r="A18" s="955"/>
      <c r="B18" s="958"/>
      <c r="C18" s="810"/>
      <c r="D18" s="946"/>
      <c r="E18" s="947"/>
      <c r="F18" s="232"/>
      <c r="G18" s="949"/>
      <c r="H18" s="952"/>
      <c r="I18" s="952"/>
      <c r="J18" s="935"/>
      <c r="K18" s="938"/>
      <c r="L18" s="941"/>
      <c r="M18" s="938"/>
      <c r="N18" s="943"/>
      <c r="O18" s="262"/>
      <c r="P18" s="271" t="s">
        <v>139</v>
      </c>
      <c r="Q18" s="930" t="s">
        <v>331</v>
      </c>
      <c r="R18" s="945"/>
      <c r="S18" s="928" t="s">
        <v>332</v>
      </c>
      <c r="T18" s="930" t="s">
        <v>331</v>
      </c>
      <c r="U18" s="932" t="s">
        <v>147</v>
      </c>
      <c r="V18" s="303" t="s">
        <v>147</v>
      </c>
      <c r="W18" s="301" t="s">
        <v>333</v>
      </c>
      <c r="X18" s="72" t="s">
        <v>334</v>
      </c>
      <c r="Y18" s="31" t="s">
        <v>335</v>
      </c>
      <c r="Z18" s="269" t="s">
        <v>336</v>
      </c>
      <c r="AA18" s="262"/>
    </row>
    <row r="19" spans="1:27" ht="32.4" thickTop="1" thickBot="1" x14ac:dyDescent="0.35">
      <c r="A19" s="956"/>
      <c r="B19" s="959"/>
      <c r="C19" s="811"/>
      <c r="D19" s="900"/>
      <c r="E19" s="947"/>
      <c r="F19" s="232"/>
      <c r="G19" s="950"/>
      <c r="H19" s="953"/>
      <c r="I19" s="931"/>
      <c r="J19" s="936"/>
      <c r="K19" s="939"/>
      <c r="L19" s="933"/>
      <c r="M19" s="939"/>
      <c r="N19" s="944"/>
      <c r="O19" s="262"/>
      <c r="P19" s="69"/>
      <c r="Q19" s="931"/>
      <c r="R19" s="945"/>
      <c r="S19" s="929"/>
      <c r="T19" s="931"/>
      <c r="U19" s="933"/>
      <c r="V19" s="304"/>
      <c r="W19" s="305"/>
      <c r="X19" s="60" t="s">
        <v>93</v>
      </c>
      <c r="Y19" s="34" t="s">
        <v>337</v>
      </c>
      <c r="Z19" s="277" t="s">
        <v>338</v>
      </c>
      <c r="AA19" s="206"/>
    </row>
    <row r="20" spans="1:27" ht="16.2" thickTop="1" x14ac:dyDescent="0.3">
      <c r="A20" s="879">
        <v>7</v>
      </c>
      <c r="B20" s="862" t="s">
        <v>44</v>
      </c>
      <c r="C20" s="129" t="s">
        <v>45</v>
      </c>
      <c r="D20" s="306" t="s">
        <v>46</v>
      </c>
      <c r="E20" s="307" t="s">
        <v>36</v>
      </c>
      <c r="F20" s="308"/>
      <c r="G20" s="309" t="s">
        <v>36</v>
      </c>
      <c r="H20" s="310" t="s">
        <v>339</v>
      </c>
      <c r="I20" s="310" t="s">
        <v>214</v>
      </c>
      <c r="J20" s="311" t="s">
        <v>46</v>
      </c>
      <c r="K20" s="312" t="s">
        <v>214</v>
      </c>
      <c r="L20" s="313" t="s">
        <v>36</v>
      </c>
      <c r="M20" s="314" t="s">
        <v>340</v>
      </c>
      <c r="N20" s="315" t="s">
        <v>36</v>
      </c>
      <c r="O20" s="206"/>
      <c r="P20" s="316" t="s">
        <v>46</v>
      </c>
      <c r="Q20" s="317" t="s">
        <v>214</v>
      </c>
      <c r="R20" s="318"/>
      <c r="S20" s="319" t="s">
        <v>36</v>
      </c>
      <c r="T20" s="34" t="s">
        <v>340</v>
      </c>
      <c r="U20" s="34" t="s">
        <v>36</v>
      </c>
      <c r="V20" s="320" t="s">
        <v>46</v>
      </c>
      <c r="W20" s="105" t="s">
        <v>214</v>
      </c>
      <c r="X20" s="319" t="s">
        <v>36</v>
      </c>
      <c r="Y20" s="34" t="s">
        <v>341</v>
      </c>
      <c r="Z20" s="277" t="s">
        <v>36</v>
      </c>
      <c r="AA20" s="206"/>
    </row>
    <row r="21" spans="1:27" ht="31.2" x14ac:dyDescent="0.3">
      <c r="A21" s="880"/>
      <c r="B21" s="858"/>
      <c r="C21" s="116" t="s">
        <v>103</v>
      </c>
      <c r="D21" s="321" t="s">
        <v>47</v>
      </c>
      <c r="E21" s="92"/>
      <c r="F21" s="308"/>
      <c r="G21" s="322" t="s">
        <v>342</v>
      </c>
      <c r="H21" s="142" t="s">
        <v>343</v>
      </c>
      <c r="I21" s="142" t="s">
        <v>342</v>
      </c>
      <c r="J21" s="35" t="s">
        <v>47</v>
      </c>
      <c r="K21" s="323"/>
      <c r="L21" s="142" t="s">
        <v>344</v>
      </c>
      <c r="M21" s="142" t="s">
        <v>345</v>
      </c>
      <c r="N21" s="324" t="s">
        <v>342</v>
      </c>
      <c r="O21" s="325"/>
      <c r="P21" s="326" t="s">
        <v>47</v>
      </c>
      <c r="Q21" s="327"/>
      <c r="R21" s="308"/>
      <c r="S21" s="328" t="s">
        <v>342</v>
      </c>
      <c r="T21" s="142" t="s">
        <v>342</v>
      </c>
      <c r="U21" s="142" t="s">
        <v>342</v>
      </c>
      <c r="V21" s="321" t="s">
        <v>47</v>
      </c>
      <c r="W21" s="105"/>
      <c r="X21" s="328" t="s">
        <v>342</v>
      </c>
      <c r="Y21" s="50" t="s">
        <v>342</v>
      </c>
      <c r="Z21" s="329" t="s">
        <v>342</v>
      </c>
      <c r="AA21" s="330"/>
    </row>
    <row r="22" spans="1:27" ht="31.8" thickBot="1" x14ac:dyDescent="0.35">
      <c r="A22" s="881"/>
      <c r="B22" s="863"/>
      <c r="C22" s="117" t="s">
        <v>104</v>
      </c>
      <c r="D22" s="331" t="s">
        <v>48</v>
      </c>
      <c r="E22" s="92"/>
      <c r="F22" s="308"/>
      <c r="G22" s="332" t="s">
        <v>346</v>
      </c>
      <c r="H22" s="142" t="s">
        <v>347</v>
      </c>
      <c r="I22" s="143" t="s">
        <v>347</v>
      </c>
      <c r="J22" s="18" t="s">
        <v>48</v>
      </c>
      <c r="K22" s="333"/>
      <c r="L22" s="143" t="s">
        <v>344</v>
      </c>
      <c r="M22" s="334" t="s">
        <v>347</v>
      </c>
      <c r="N22" s="335" t="s">
        <v>347</v>
      </c>
      <c r="O22" s="325"/>
      <c r="P22" s="336" t="s">
        <v>48</v>
      </c>
      <c r="Q22" s="327"/>
      <c r="R22" s="308"/>
      <c r="S22" s="337" t="s">
        <v>348</v>
      </c>
      <c r="T22" s="143" t="s">
        <v>347</v>
      </c>
      <c r="U22" s="143" t="s">
        <v>347</v>
      </c>
      <c r="V22" s="321" t="s">
        <v>48</v>
      </c>
      <c r="W22" s="308"/>
      <c r="X22" s="338" t="s">
        <v>348</v>
      </c>
      <c r="Y22" s="53" t="s">
        <v>347</v>
      </c>
      <c r="Z22" s="339" t="s">
        <v>347</v>
      </c>
      <c r="AA22" s="330"/>
    </row>
    <row r="23" spans="1:27" ht="110.4" thickTop="1" thickBot="1" x14ac:dyDescent="0.35">
      <c r="A23" s="37">
        <v>8</v>
      </c>
      <c r="B23" s="38" t="s">
        <v>119</v>
      </c>
      <c r="C23" s="133" t="s">
        <v>120</v>
      </c>
      <c r="D23" s="340" t="s">
        <v>121</v>
      </c>
      <c r="E23" s="340" t="s">
        <v>121</v>
      </c>
      <c r="F23" s="99"/>
      <c r="G23" s="341" t="s">
        <v>349</v>
      </c>
      <c r="H23" s="342" t="s">
        <v>36</v>
      </c>
      <c r="I23" s="342" t="s">
        <v>36</v>
      </c>
      <c r="J23" s="33" t="s">
        <v>121</v>
      </c>
      <c r="K23" s="33" t="s">
        <v>121</v>
      </c>
      <c r="L23" s="277" t="s">
        <v>350</v>
      </c>
      <c r="M23" s="343" t="s">
        <v>351</v>
      </c>
      <c r="N23" s="62" t="s">
        <v>36</v>
      </c>
      <c r="O23" s="344" t="s">
        <v>352</v>
      </c>
      <c r="P23" s="73" t="s">
        <v>121</v>
      </c>
      <c r="Q23" s="73" t="s">
        <v>121</v>
      </c>
      <c r="R23" s="101" t="s">
        <v>353</v>
      </c>
      <c r="S23" s="345" t="s">
        <v>349</v>
      </c>
      <c r="T23" s="346" t="s">
        <v>354</v>
      </c>
      <c r="U23" s="146" t="s">
        <v>36</v>
      </c>
      <c r="V23" s="340" t="s">
        <v>121</v>
      </c>
      <c r="W23" s="340" t="s">
        <v>121</v>
      </c>
      <c r="X23" s="345" t="s">
        <v>349</v>
      </c>
      <c r="Y23" s="146" t="s">
        <v>36</v>
      </c>
      <c r="Z23" s="347" t="s">
        <v>36</v>
      </c>
      <c r="AA23" s="237" t="s">
        <v>355</v>
      </c>
    </row>
    <row r="24" spans="1:27" ht="29.4" thickTop="1" x14ac:dyDescent="0.3">
      <c r="A24" s="879">
        <v>9</v>
      </c>
      <c r="B24" s="862" t="s">
        <v>49</v>
      </c>
      <c r="C24" s="129" t="s">
        <v>50</v>
      </c>
      <c r="D24" s="348" t="s">
        <v>51</v>
      </c>
      <c r="E24" s="349"/>
      <c r="F24" s="349"/>
      <c r="G24" s="350" t="s">
        <v>356</v>
      </c>
      <c r="H24" s="351" t="s">
        <v>357</v>
      </c>
      <c r="I24" s="352" t="s">
        <v>358</v>
      </c>
      <c r="J24" s="353" t="s">
        <v>51</v>
      </c>
      <c r="K24" s="354"/>
      <c r="L24" s="355" t="s">
        <v>359</v>
      </c>
      <c r="M24" s="147" t="s">
        <v>357</v>
      </c>
      <c r="N24" s="356" t="s">
        <v>358</v>
      </c>
      <c r="O24" s="357"/>
      <c r="P24" s="358" t="s">
        <v>51</v>
      </c>
      <c r="Q24" s="359"/>
      <c r="R24" s="360"/>
      <c r="S24" s="361" t="s">
        <v>360</v>
      </c>
      <c r="T24" s="147" t="s">
        <v>357</v>
      </c>
      <c r="U24" s="362" t="s">
        <v>358</v>
      </c>
      <c r="V24" s="363" t="s">
        <v>51</v>
      </c>
      <c r="W24" s="360"/>
      <c r="X24" s="361" t="s">
        <v>360</v>
      </c>
      <c r="Y24" s="147" t="s">
        <v>357</v>
      </c>
      <c r="Z24" s="356" t="s">
        <v>358</v>
      </c>
      <c r="AA24" s="357"/>
    </row>
    <row r="25" spans="1:27" ht="28.8" x14ac:dyDescent="0.3">
      <c r="A25" s="880"/>
      <c r="B25" s="858"/>
      <c r="C25" s="135" t="s">
        <v>52</v>
      </c>
      <c r="D25" s="364" t="s">
        <v>53</v>
      </c>
      <c r="E25" s="365" t="s">
        <v>361</v>
      </c>
      <c r="F25" s="349"/>
      <c r="G25" s="366" t="s">
        <v>361</v>
      </c>
      <c r="H25" s="367" t="s">
        <v>361</v>
      </c>
      <c r="I25" s="367" t="s">
        <v>361</v>
      </c>
      <c r="J25" s="49" t="s">
        <v>53</v>
      </c>
      <c r="K25" s="368"/>
      <c r="L25" s="369" t="s">
        <v>362</v>
      </c>
      <c r="M25" s="370" t="s">
        <v>363</v>
      </c>
      <c r="N25" s="371" t="s">
        <v>364</v>
      </c>
      <c r="O25" s="357"/>
      <c r="P25" s="148" t="s">
        <v>53</v>
      </c>
      <c r="Q25" s="359"/>
      <c r="R25" s="360"/>
      <c r="S25" s="361" t="s">
        <v>362</v>
      </c>
      <c r="T25" s="142" t="s">
        <v>365</v>
      </c>
      <c r="U25" s="372" t="s">
        <v>364</v>
      </c>
      <c r="V25" s="123" t="s">
        <v>53</v>
      </c>
      <c r="W25" s="360"/>
      <c r="X25" s="361" t="s">
        <v>362</v>
      </c>
      <c r="Y25" s="50" t="s">
        <v>365</v>
      </c>
      <c r="Z25" s="371" t="s">
        <v>364</v>
      </c>
      <c r="AA25" s="357"/>
    </row>
    <row r="26" spans="1:27" ht="28.8" x14ac:dyDescent="0.3">
      <c r="A26" s="880"/>
      <c r="B26" s="858"/>
      <c r="C26" s="882" t="s">
        <v>54</v>
      </c>
      <c r="D26" s="364" t="s">
        <v>55</v>
      </c>
      <c r="E26" s="349"/>
      <c r="F26" s="349"/>
      <c r="G26" s="373" t="s">
        <v>366</v>
      </c>
      <c r="H26" s="374" t="s">
        <v>367</v>
      </c>
      <c r="I26" s="374" t="s">
        <v>368</v>
      </c>
      <c r="J26" s="49" t="s">
        <v>55</v>
      </c>
      <c r="K26" s="368"/>
      <c r="L26" s="142" t="s">
        <v>369</v>
      </c>
      <c r="M26" s="370" t="s">
        <v>370</v>
      </c>
      <c r="N26" s="375" t="s">
        <v>371</v>
      </c>
      <c r="O26" s="376"/>
      <c r="P26" s="148" t="s">
        <v>55</v>
      </c>
      <c r="Q26" s="359"/>
      <c r="R26" s="360"/>
      <c r="S26" s="361" t="s">
        <v>372</v>
      </c>
      <c r="T26" s="142" t="s">
        <v>373</v>
      </c>
      <c r="U26" s="369" t="s">
        <v>374</v>
      </c>
      <c r="V26" s="123" t="s">
        <v>55</v>
      </c>
      <c r="W26" s="360"/>
      <c r="X26" s="361" t="s">
        <v>375</v>
      </c>
      <c r="Y26" s="50" t="s">
        <v>373</v>
      </c>
      <c r="Z26" s="377" t="s">
        <v>376</v>
      </c>
      <c r="AA26" s="378"/>
    </row>
    <row r="27" spans="1:27" ht="28.8" x14ac:dyDescent="0.3">
      <c r="A27" s="880"/>
      <c r="B27" s="858"/>
      <c r="C27" s="883"/>
      <c r="D27" s="364" t="s">
        <v>56</v>
      </c>
      <c r="E27" s="349"/>
      <c r="F27" s="349"/>
      <c r="G27" s="322" t="s">
        <v>377</v>
      </c>
      <c r="H27" s="369" t="s">
        <v>378</v>
      </c>
      <c r="I27" s="369" t="s">
        <v>379</v>
      </c>
      <c r="J27" s="49" t="s">
        <v>56</v>
      </c>
      <c r="K27" s="368"/>
      <c r="L27" s="142" t="s">
        <v>380</v>
      </c>
      <c r="M27" s="370" t="s">
        <v>378</v>
      </c>
      <c r="N27" s="371" t="s">
        <v>381</v>
      </c>
      <c r="O27" s="357"/>
      <c r="P27" s="148" t="s">
        <v>56</v>
      </c>
      <c r="Q27" s="359"/>
      <c r="R27" s="360"/>
      <c r="S27" s="361" t="s">
        <v>382</v>
      </c>
      <c r="T27" s="142" t="s">
        <v>378</v>
      </c>
      <c r="U27" s="379" t="s">
        <v>383</v>
      </c>
      <c r="V27" s="123" t="s">
        <v>56</v>
      </c>
      <c r="W27" s="360"/>
      <c r="X27" s="380" t="s">
        <v>384</v>
      </c>
      <c r="Y27" s="50" t="s">
        <v>378</v>
      </c>
      <c r="Z27" s="381" t="s">
        <v>385</v>
      </c>
      <c r="AA27" s="382"/>
    </row>
    <row r="28" spans="1:27" ht="28.8" x14ac:dyDescent="0.3">
      <c r="A28" s="880"/>
      <c r="B28" s="858"/>
      <c r="C28" s="884"/>
      <c r="D28" s="364" t="s">
        <v>57</v>
      </c>
      <c r="E28" s="349"/>
      <c r="F28" s="349"/>
      <c r="G28" s="322" t="s">
        <v>386</v>
      </c>
      <c r="H28" s="369" t="s">
        <v>387</v>
      </c>
      <c r="I28" s="369" t="s">
        <v>388</v>
      </c>
      <c r="J28" s="49" t="s">
        <v>57</v>
      </c>
      <c r="K28" s="368"/>
      <c r="L28" s="142" t="s">
        <v>389</v>
      </c>
      <c r="M28" s="370" t="s">
        <v>390</v>
      </c>
      <c r="N28" s="371" t="s">
        <v>391</v>
      </c>
      <c r="O28" s="357"/>
      <c r="P28" s="148" t="s">
        <v>140</v>
      </c>
      <c r="Q28" s="359"/>
      <c r="R28" s="360"/>
      <c r="S28" s="361" t="s">
        <v>392</v>
      </c>
      <c r="T28" s="142" t="s">
        <v>393</v>
      </c>
      <c r="U28" s="383" t="s">
        <v>394</v>
      </c>
      <c r="V28" s="123" t="s">
        <v>148</v>
      </c>
      <c r="W28" s="360"/>
      <c r="X28" s="361" t="s">
        <v>395</v>
      </c>
      <c r="Y28" s="50" t="s">
        <v>393</v>
      </c>
      <c r="Z28" s="381" t="s">
        <v>396</v>
      </c>
      <c r="AA28" s="382"/>
    </row>
    <row r="29" spans="1:27" ht="29.4" thickBot="1" x14ac:dyDescent="0.35">
      <c r="A29" s="880"/>
      <c r="B29" s="858"/>
      <c r="C29" s="135" t="s">
        <v>58</v>
      </c>
      <c r="D29" s="364" t="s">
        <v>51</v>
      </c>
      <c r="E29" s="349"/>
      <c r="F29" s="349"/>
      <c r="G29" s="322" t="s">
        <v>397</v>
      </c>
      <c r="H29" s="369" t="s">
        <v>398</v>
      </c>
      <c r="I29" s="369" t="s">
        <v>399</v>
      </c>
      <c r="J29" s="49" t="s">
        <v>51</v>
      </c>
      <c r="K29" s="368"/>
      <c r="L29" s="369" t="s">
        <v>400</v>
      </c>
      <c r="M29" s="142" t="s">
        <v>398</v>
      </c>
      <c r="N29" s="384" t="s">
        <v>401</v>
      </c>
      <c r="O29" s="357"/>
      <c r="P29" s="148" t="s">
        <v>51</v>
      </c>
      <c r="Q29" s="359"/>
      <c r="R29" s="360"/>
      <c r="S29" s="361" t="s">
        <v>402</v>
      </c>
      <c r="T29" s="142" t="s">
        <v>398</v>
      </c>
      <c r="U29" s="385" t="s">
        <v>403</v>
      </c>
      <c r="V29" s="123" t="s">
        <v>51</v>
      </c>
      <c r="W29" s="360"/>
      <c r="X29" s="361" t="s">
        <v>404</v>
      </c>
      <c r="Y29" s="142" t="s">
        <v>398</v>
      </c>
      <c r="Z29" s="384" t="s">
        <v>405</v>
      </c>
      <c r="AA29" s="357"/>
    </row>
    <row r="30" spans="1:27" ht="43.2" x14ac:dyDescent="0.3">
      <c r="A30" s="880"/>
      <c r="B30" s="858"/>
      <c r="C30" s="135" t="s">
        <v>59</v>
      </c>
      <c r="D30" s="364" t="s">
        <v>60</v>
      </c>
      <c r="E30" s="349"/>
      <c r="F30" s="349"/>
      <c r="G30" s="386" t="s">
        <v>406</v>
      </c>
      <c r="H30" s="387" t="s">
        <v>407</v>
      </c>
      <c r="I30" s="388" t="s">
        <v>408</v>
      </c>
      <c r="J30" s="49" t="s">
        <v>60</v>
      </c>
      <c r="K30" s="368"/>
      <c r="L30" s="369" t="s">
        <v>406</v>
      </c>
      <c r="M30" s="387" t="s">
        <v>407</v>
      </c>
      <c r="N30" s="371" t="s">
        <v>408</v>
      </c>
      <c r="O30" s="357"/>
      <c r="P30" s="148" t="s">
        <v>60</v>
      </c>
      <c r="Q30" s="359"/>
      <c r="R30" s="360"/>
      <c r="S30" s="361" t="s">
        <v>406</v>
      </c>
      <c r="T30" s="387" t="s">
        <v>407</v>
      </c>
      <c r="U30" s="388" t="s">
        <v>408</v>
      </c>
      <c r="V30" s="123" t="s">
        <v>60</v>
      </c>
      <c r="W30" s="360"/>
      <c r="X30" s="361" t="s">
        <v>406</v>
      </c>
      <c r="Y30" s="370" t="s">
        <v>407</v>
      </c>
      <c r="Z30" s="371" t="s">
        <v>408</v>
      </c>
      <c r="AA30" s="357"/>
    </row>
    <row r="31" spans="1:27" ht="28.8" x14ac:dyDescent="0.3">
      <c r="A31" s="880"/>
      <c r="B31" s="858"/>
      <c r="C31" s="882" t="s">
        <v>61</v>
      </c>
      <c r="D31" s="364" t="s">
        <v>122</v>
      </c>
      <c r="E31" s="349"/>
      <c r="F31" s="349"/>
      <c r="G31" s="386" t="s">
        <v>409</v>
      </c>
      <c r="H31" s="369" t="s">
        <v>410</v>
      </c>
      <c r="I31" s="106" t="s">
        <v>411</v>
      </c>
      <c r="J31" s="49" t="s">
        <v>62</v>
      </c>
      <c r="K31" s="368"/>
      <c r="L31" s="369" t="s">
        <v>412</v>
      </c>
      <c r="M31" s="389" t="s">
        <v>413</v>
      </c>
      <c r="N31" s="390" t="s">
        <v>411</v>
      </c>
      <c r="O31" s="391"/>
      <c r="P31" s="148" t="s">
        <v>62</v>
      </c>
      <c r="Q31" s="359"/>
      <c r="R31" s="360"/>
      <c r="S31" s="361" t="s">
        <v>409</v>
      </c>
      <c r="T31" s="389" t="s">
        <v>413</v>
      </c>
      <c r="U31" s="106" t="s">
        <v>411</v>
      </c>
      <c r="V31" s="123" t="s">
        <v>62</v>
      </c>
      <c r="W31" s="360"/>
      <c r="X31" s="361" t="s">
        <v>409</v>
      </c>
      <c r="Y31" s="389" t="s">
        <v>413</v>
      </c>
      <c r="Z31" s="377" t="s">
        <v>411</v>
      </c>
      <c r="AA31" s="378"/>
    </row>
    <row r="32" spans="1:27" ht="28.8" x14ac:dyDescent="0.3">
      <c r="A32" s="880"/>
      <c r="B32" s="858"/>
      <c r="C32" s="884"/>
      <c r="D32" s="364" t="s">
        <v>123</v>
      </c>
      <c r="E32" s="349"/>
      <c r="F32" s="349"/>
      <c r="G32" s="386" t="s">
        <v>414</v>
      </c>
      <c r="H32" s="369" t="s">
        <v>415</v>
      </c>
      <c r="I32" s="388" t="s">
        <v>416</v>
      </c>
      <c r="J32" s="49" t="s">
        <v>128</v>
      </c>
      <c r="K32" s="368"/>
      <c r="L32" s="369" t="s">
        <v>414</v>
      </c>
      <c r="M32" s="142" t="s">
        <v>415</v>
      </c>
      <c r="N32" s="371" t="s">
        <v>416</v>
      </c>
      <c r="O32" s="357"/>
      <c r="P32" s="148" t="s">
        <v>128</v>
      </c>
      <c r="Q32" s="359"/>
      <c r="R32" s="360"/>
      <c r="S32" s="361" t="s">
        <v>414</v>
      </c>
      <c r="T32" s="369" t="s">
        <v>415</v>
      </c>
      <c r="U32" s="388" t="s">
        <v>416</v>
      </c>
      <c r="V32" s="123" t="s">
        <v>63</v>
      </c>
      <c r="W32" s="360"/>
      <c r="X32" s="361" t="s">
        <v>414</v>
      </c>
      <c r="Y32" s="142" t="s">
        <v>415</v>
      </c>
      <c r="Z32" s="371" t="s">
        <v>416</v>
      </c>
      <c r="AA32" s="357"/>
    </row>
    <row r="33" spans="1:27" ht="28.8" x14ac:dyDescent="0.3">
      <c r="A33" s="880"/>
      <c r="B33" s="858"/>
      <c r="C33" s="135" t="s">
        <v>64</v>
      </c>
      <c r="D33" s="364" t="s">
        <v>51</v>
      </c>
      <c r="E33" s="349"/>
      <c r="F33" s="349"/>
      <c r="G33" s="386" t="s">
        <v>417</v>
      </c>
      <c r="H33" s="369" t="s">
        <v>418</v>
      </c>
      <c r="I33" s="388" t="s">
        <v>419</v>
      </c>
      <c r="J33" s="49" t="s">
        <v>51</v>
      </c>
      <c r="K33" s="368"/>
      <c r="L33" s="369" t="s">
        <v>420</v>
      </c>
      <c r="M33" s="369" t="s">
        <v>418</v>
      </c>
      <c r="N33" s="371" t="s">
        <v>419</v>
      </c>
      <c r="O33" s="357"/>
      <c r="P33" s="148" t="s">
        <v>51</v>
      </c>
      <c r="Q33" s="359"/>
      <c r="R33" s="360"/>
      <c r="S33" s="361" t="s">
        <v>417</v>
      </c>
      <c r="T33" s="369" t="s">
        <v>418</v>
      </c>
      <c r="U33" s="388" t="s">
        <v>419</v>
      </c>
      <c r="V33" s="123" t="s">
        <v>51</v>
      </c>
      <c r="W33" s="360"/>
      <c r="X33" s="361" t="s">
        <v>417</v>
      </c>
      <c r="Y33" s="369" t="s">
        <v>418</v>
      </c>
      <c r="Z33" s="371" t="s">
        <v>419</v>
      </c>
      <c r="AA33" s="357"/>
    </row>
    <row r="34" spans="1:27" ht="28.8" x14ac:dyDescent="0.3">
      <c r="A34" s="880"/>
      <c r="B34" s="858"/>
      <c r="C34" s="135" t="s">
        <v>65</v>
      </c>
      <c r="D34" s="364" t="s">
        <v>66</v>
      </c>
      <c r="E34" s="349"/>
      <c r="F34" s="349"/>
      <c r="G34" s="386" t="s">
        <v>421</v>
      </c>
      <c r="H34" s="387" t="s">
        <v>66</v>
      </c>
      <c r="I34" s="388" t="s">
        <v>422</v>
      </c>
      <c r="J34" s="49" t="s">
        <v>66</v>
      </c>
      <c r="K34" s="368"/>
      <c r="L34" s="369" t="s">
        <v>421</v>
      </c>
      <c r="M34" s="370" t="s">
        <v>66</v>
      </c>
      <c r="N34" s="371" t="s">
        <v>422</v>
      </c>
      <c r="O34" s="357"/>
      <c r="P34" s="148" t="s">
        <v>66</v>
      </c>
      <c r="Q34" s="359"/>
      <c r="R34" s="360"/>
      <c r="S34" s="361" t="s">
        <v>421</v>
      </c>
      <c r="T34" s="387" t="s">
        <v>66</v>
      </c>
      <c r="U34" s="388" t="s">
        <v>422</v>
      </c>
      <c r="V34" s="123" t="s">
        <v>66</v>
      </c>
      <c r="W34" s="360"/>
      <c r="X34" s="361" t="s">
        <v>421</v>
      </c>
      <c r="Y34" s="50" t="s">
        <v>423</v>
      </c>
      <c r="Z34" s="371" t="s">
        <v>422</v>
      </c>
      <c r="AA34" s="357"/>
    </row>
    <row r="35" spans="1:27" ht="28.8" x14ac:dyDescent="0.3">
      <c r="A35" s="880"/>
      <c r="B35" s="858"/>
      <c r="C35" s="41" t="s">
        <v>124</v>
      </c>
      <c r="D35" s="123" t="s">
        <v>125</v>
      </c>
      <c r="E35" s="360"/>
      <c r="F35" s="360"/>
      <c r="G35" s="322" t="s">
        <v>424</v>
      </c>
      <c r="H35" s="369" t="s">
        <v>425</v>
      </c>
      <c r="I35" s="388" t="s">
        <v>426</v>
      </c>
      <c r="J35" s="49" t="s">
        <v>129</v>
      </c>
      <c r="K35" s="368"/>
      <c r="L35" s="369" t="s">
        <v>427</v>
      </c>
      <c r="M35" s="387" t="s">
        <v>425</v>
      </c>
      <c r="N35" s="371" t="s">
        <v>426</v>
      </c>
      <c r="O35" s="357"/>
      <c r="P35" s="148" t="s">
        <v>129</v>
      </c>
      <c r="Q35" s="360"/>
      <c r="R35" s="392"/>
      <c r="S35" s="361" t="s">
        <v>428</v>
      </c>
      <c r="T35" s="369" t="s">
        <v>425</v>
      </c>
      <c r="U35" s="388" t="s">
        <v>426</v>
      </c>
      <c r="V35" s="123" t="s">
        <v>129</v>
      </c>
      <c r="W35" s="360"/>
      <c r="X35" s="361" t="s">
        <v>424</v>
      </c>
      <c r="Y35" s="389" t="s">
        <v>425</v>
      </c>
      <c r="Z35" s="371" t="s">
        <v>426</v>
      </c>
      <c r="AA35" s="357"/>
    </row>
    <row r="36" spans="1:27" ht="29.4" thickBot="1" x14ac:dyDescent="0.35">
      <c r="A36" s="880"/>
      <c r="B36" s="858"/>
      <c r="C36" s="135" t="s">
        <v>67</v>
      </c>
      <c r="D36" s="364" t="s">
        <v>66</v>
      </c>
      <c r="E36" s="349"/>
      <c r="F36" s="349"/>
      <c r="G36" s="386" t="s">
        <v>429</v>
      </c>
      <c r="H36" s="393" t="s">
        <v>430</v>
      </c>
      <c r="I36" s="372" t="s">
        <v>431</v>
      </c>
      <c r="J36" s="394" t="s">
        <v>66</v>
      </c>
      <c r="K36" s="395"/>
      <c r="L36" s="396" t="s">
        <v>429</v>
      </c>
      <c r="M36" s="397" t="s">
        <v>430</v>
      </c>
      <c r="N36" s="371" t="s">
        <v>431</v>
      </c>
      <c r="O36" s="357"/>
      <c r="P36" s="148" t="s">
        <v>66</v>
      </c>
      <c r="Q36" s="360"/>
      <c r="R36" s="392"/>
      <c r="S36" s="361" t="s">
        <v>429</v>
      </c>
      <c r="T36" s="393" t="s">
        <v>430</v>
      </c>
      <c r="U36" s="388" t="s">
        <v>431</v>
      </c>
      <c r="V36" s="123" t="s">
        <v>66</v>
      </c>
      <c r="W36" s="360"/>
      <c r="X36" s="361" t="s">
        <v>429</v>
      </c>
      <c r="Y36" s="393" t="s">
        <v>430</v>
      </c>
      <c r="Z36" s="371" t="s">
        <v>431</v>
      </c>
      <c r="AA36" s="357"/>
    </row>
    <row r="37" spans="1:27" ht="29.4" thickBot="1" x14ac:dyDescent="0.35">
      <c r="A37" s="880"/>
      <c r="B37" s="858"/>
      <c r="C37" s="132" t="s">
        <v>68</v>
      </c>
      <c r="D37" s="398" t="s">
        <v>51</v>
      </c>
      <c r="E37" s="349"/>
      <c r="F37" s="349"/>
      <c r="G37" s="399" t="s">
        <v>432</v>
      </c>
      <c r="H37" s="400" t="s">
        <v>433</v>
      </c>
      <c r="I37" s="401" t="s">
        <v>434</v>
      </c>
      <c r="J37" s="402" t="s">
        <v>51</v>
      </c>
      <c r="K37" s="305" t="s">
        <v>283</v>
      </c>
      <c r="L37" s="403"/>
      <c r="M37" s="104" t="s">
        <v>284</v>
      </c>
      <c r="N37" s="96"/>
      <c r="O37" s="96"/>
      <c r="P37" s="404" t="s">
        <v>51</v>
      </c>
      <c r="Q37" s="349"/>
      <c r="R37" s="405"/>
      <c r="S37" s="361" t="s">
        <v>27</v>
      </c>
      <c r="T37" s="406" t="s">
        <v>433</v>
      </c>
      <c r="U37" s="388" t="s">
        <v>434</v>
      </c>
      <c r="V37" s="407" t="s">
        <v>51</v>
      </c>
      <c r="W37" s="104" t="s">
        <v>214</v>
      </c>
      <c r="X37" s="361" t="s">
        <v>432</v>
      </c>
      <c r="Y37" s="408" t="s">
        <v>339</v>
      </c>
      <c r="Z37" s="371" t="s">
        <v>434</v>
      </c>
      <c r="AA37" s="357"/>
    </row>
    <row r="38" spans="1:27" ht="31.2" x14ac:dyDescent="0.3">
      <c r="A38" s="915">
        <v>10</v>
      </c>
      <c r="B38" s="870" t="s">
        <v>102</v>
      </c>
      <c r="C38" s="74" t="s">
        <v>117</v>
      </c>
      <c r="D38" s="409" t="s">
        <v>435</v>
      </c>
      <c r="E38" s="410"/>
      <c r="F38" s="410"/>
      <c r="G38" s="208" t="s">
        <v>436</v>
      </c>
      <c r="H38" s="411" t="s">
        <v>437</v>
      </c>
      <c r="I38" s="412" t="s">
        <v>438</v>
      </c>
      <c r="J38" s="413"/>
      <c r="K38" s="414"/>
      <c r="L38" s="403"/>
      <c r="M38" s="349"/>
      <c r="N38" s="403"/>
      <c r="O38" s="403"/>
      <c r="Q38" s="414"/>
      <c r="R38" s="415"/>
      <c r="T38" s="403"/>
      <c r="W38" s="414"/>
      <c r="Y38" s="273"/>
      <c r="AA38" s="360"/>
    </row>
    <row r="39" spans="1:27" ht="93.6" x14ac:dyDescent="0.3">
      <c r="A39" s="915"/>
      <c r="B39" s="870"/>
      <c r="C39" s="74" t="s">
        <v>42</v>
      </c>
      <c r="D39" s="409" t="s">
        <v>118</v>
      </c>
      <c r="E39" s="62" t="s">
        <v>439</v>
      </c>
      <c r="F39" s="416" t="s">
        <v>440</v>
      </c>
      <c r="G39" s="417" t="s">
        <v>439</v>
      </c>
      <c r="H39" s="418" t="s">
        <v>441</v>
      </c>
      <c r="I39" s="62" t="s">
        <v>338</v>
      </c>
      <c r="J39" s="413"/>
      <c r="K39" s="104" t="s">
        <v>442</v>
      </c>
      <c r="L39" s="403"/>
      <c r="M39" s="104" t="s">
        <v>442</v>
      </c>
      <c r="N39" s="403"/>
      <c r="O39" s="419" t="s">
        <v>443</v>
      </c>
      <c r="Q39" s="226" t="s">
        <v>444</v>
      </c>
      <c r="R39" s="420" t="s">
        <v>445</v>
      </c>
      <c r="T39" s="226" t="s">
        <v>444</v>
      </c>
      <c r="V39" s="421" t="s">
        <v>93</v>
      </c>
      <c r="W39" s="273" t="s">
        <v>446</v>
      </c>
      <c r="Y39" s="273" t="s">
        <v>446</v>
      </c>
      <c r="AA39" s="273" t="s">
        <v>447</v>
      </c>
    </row>
    <row r="40" spans="1:27" s="98" customFormat="1" ht="28.8" x14ac:dyDescent="0.3">
      <c r="A40" s="422">
        <v>11</v>
      </c>
      <c r="B40" s="97" t="s">
        <v>70</v>
      </c>
      <c r="C40" s="423" t="s">
        <v>448</v>
      </c>
      <c r="D40" s="59" t="s">
        <v>71</v>
      </c>
      <c r="E40" s="106"/>
      <c r="J40" s="59" t="s">
        <v>71</v>
      </c>
      <c r="P40" s="59" t="s">
        <v>71</v>
      </c>
      <c r="V40" s="59" t="s">
        <v>71</v>
      </c>
    </row>
  </sheetData>
  <mergeCells count="36">
    <mergeCell ref="A4:A6"/>
    <mergeCell ref="B4:B6"/>
    <mergeCell ref="A7:A9"/>
    <mergeCell ref="B7:B9"/>
    <mergeCell ref="A10:A11"/>
    <mergeCell ref="B10:B11"/>
    <mergeCell ref="A12:A13"/>
    <mergeCell ref="B12:B13"/>
    <mergeCell ref="A14:A16"/>
    <mergeCell ref="B14:B16"/>
    <mergeCell ref="A17:A19"/>
    <mergeCell ref="B17:B19"/>
    <mergeCell ref="R17:R19"/>
    <mergeCell ref="Q18:Q19"/>
    <mergeCell ref="C17:C19"/>
    <mergeCell ref="D17:D19"/>
    <mergeCell ref="E17:E19"/>
    <mergeCell ref="G17:G19"/>
    <mergeCell ref="H17:H19"/>
    <mergeCell ref="I17:I19"/>
    <mergeCell ref="A38:A39"/>
    <mergeCell ref="B38:B39"/>
    <mergeCell ref="S18:S19"/>
    <mergeCell ref="T18:T19"/>
    <mergeCell ref="U18:U19"/>
    <mergeCell ref="A20:A22"/>
    <mergeCell ref="B20:B22"/>
    <mergeCell ref="A24:A37"/>
    <mergeCell ref="B24:B37"/>
    <mergeCell ref="C26:C28"/>
    <mergeCell ref="C31:C32"/>
    <mergeCell ref="J17:J19"/>
    <mergeCell ref="K17:K19"/>
    <mergeCell ref="L17:L19"/>
    <mergeCell ref="M17:M19"/>
    <mergeCell ref="N17:N19"/>
  </mergeCells>
  <conditionalFormatting sqref="E7:E9 E11:E17">
    <cfRule type="expression" dxfId="66" priority="10">
      <formula>E7&lt;&gt;""</formula>
    </cfRule>
  </conditionalFormatting>
  <conditionalFormatting sqref="E25">
    <cfRule type="expression" dxfId="65" priority="9">
      <formula>E25&lt;&gt;""</formula>
    </cfRule>
  </conditionalFormatting>
  <conditionalFormatting sqref="E39">
    <cfRule type="expression" dxfId="64" priority="2">
      <formula>E39&lt;&gt;""</formula>
    </cfRule>
  </conditionalFormatting>
  <conditionalFormatting sqref="E2:I2">
    <cfRule type="expression" dxfId="63" priority="17">
      <formula>E2&lt;&gt;""</formula>
    </cfRule>
  </conditionalFormatting>
  <conditionalFormatting sqref="G20:G39">
    <cfRule type="expression" dxfId="62" priority="12">
      <formula>G20&lt;&gt;""</formula>
    </cfRule>
  </conditionalFormatting>
  <conditionalFormatting sqref="H4:H10">
    <cfRule type="expression" dxfId="61" priority="33">
      <formula>H4&lt;&gt;""</formula>
    </cfRule>
  </conditionalFormatting>
  <conditionalFormatting sqref="H12:H13">
    <cfRule type="expression" dxfId="60" priority="32">
      <formula>H12&lt;&gt;""</formula>
    </cfRule>
  </conditionalFormatting>
  <conditionalFormatting sqref="H15:H17">
    <cfRule type="expression" dxfId="59" priority="31">
      <formula>H15&lt;&gt;""</formula>
    </cfRule>
  </conditionalFormatting>
  <conditionalFormatting sqref="H20:H24 H26:I29">
    <cfRule type="expression" dxfId="58" priority="30">
      <formula>H20&lt;&gt;""</formula>
    </cfRule>
  </conditionalFormatting>
  <conditionalFormatting sqref="H31:H33">
    <cfRule type="expression" dxfId="57" priority="29">
      <formula>H31&lt;&gt;""</formula>
    </cfRule>
  </conditionalFormatting>
  <conditionalFormatting sqref="H35:H36">
    <cfRule type="expression" dxfId="56" priority="28">
      <formula>H35&lt;&gt;""</formula>
    </cfRule>
  </conditionalFormatting>
  <conditionalFormatting sqref="I4:I17 I20:I23">
    <cfRule type="expression" dxfId="55" priority="39">
      <formula>I4&lt;&gt;""</formula>
    </cfRule>
  </conditionalFormatting>
  <conditionalFormatting sqref="I31">
    <cfRule type="expression" dxfId="54" priority="40">
      <formula>I31&lt;&gt;""</formula>
    </cfRule>
  </conditionalFormatting>
  <conditionalFormatting sqref="I38:I39">
    <cfRule type="expression" dxfId="53" priority="11">
      <formula>I38&lt;&gt;""</formula>
    </cfRule>
  </conditionalFormatting>
  <conditionalFormatting sqref="K8:K9">
    <cfRule type="expression" dxfId="52" priority="8">
      <formula>K8&lt;&gt;""</formula>
    </cfRule>
  </conditionalFormatting>
  <conditionalFormatting sqref="L2:N2">
    <cfRule type="expression" dxfId="51" priority="16">
      <formula>L2&lt;&gt;""</formula>
    </cfRule>
  </conditionalFormatting>
  <conditionalFormatting sqref="M21:M22">
    <cfRule type="expression" dxfId="50" priority="27">
      <formula>M21&lt;&gt;""</formula>
    </cfRule>
  </conditionalFormatting>
  <conditionalFormatting sqref="M24">
    <cfRule type="expression" dxfId="49" priority="26">
      <formula>M24&lt;&gt;""</formula>
    </cfRule>
  </conditionalFormatting>
  <conditionalFormatting sqref="M29">
    <cfRule type="expression" dxfId="48" priority="25">
      <formula>M29&lt;&gt;""</formula>
    </cfRule>
  </conditionalFormatting>
  <conditionalFormatting sqref="M31:M33">
    <cfRule type="expression" dxfId="47" priority="24">
      <formula>M31&lt;&gt;""</formula>
    </cfRule>
  </conditionalFormatting>
  <conditionalFormatting sqref="M36">
    <cfRule type="expression" dxfId="46" priority="23">
      <formula>M36&lt;&gt;""</formula>
    </cfRule>
  </conditionalFormatting>
  <conditionalFormatting sqref="N4:O6 G4:G17 L4:L17 S4:T18 N7:N8 U8:U18 N9:O10 N11:N15 N16:O16 N17 N20:O22 S20:S23 U20:U23 T20:T29 L20:L36 N23">
    <cfRule type="expression" dxfId="45" priority="41">
      <formula>G4&lt;&gt;""</formula>
    </cfRule>
  </conditionalFormatting>
  <conditionalFormatting sqref="N26:O26 N31:O31">
    <cfRule type="expression" dxfId="44" priority="38">
      <formula>N26&lt;&gt;""</formula>
    </cfRule>
  </conditionalFormatting>
  <conditionalFormatting sqref="Q8:Q9">
    <cfRule type="expression" dxfId="43" priority="1">
      <formula>Q8&lt;&gt;""</formula>
    </cfRule>
  </conditionalFormatting>
  <conditionalFormatting sqref="Q11">
    <cfRule type="expression" dxfId="42" priority="5">
      <formula>Q11&lt;&gt;""</formula>
    </cfRule>
  </conditionalFormatting>
  <conditionalFormatting sqref="Q13:Q14">
    <cfRule type="expression" dxfId="41" priority="4">
      <formula>Q13&lt;&gt;""</formula>
    </cfRule>
  </conditionalFormatting>
  <conditionalFormatting sqref="Q17:Q18">
    <cfRule type="expression" dxfId="40" priority="3">
      <formula>Q17&lt;&gt;""</formula>
    </cfRule>
  </conditionalFormatting>
  <conditionalFormatting sqref="S2:U2">
    <cfRule type="expression" dxfId="39" priority="15">
      <formula>S2&lt;&gt;""</formula>
    </cfRule>
  </conditionalFormatting>
  <conditionalFormatting sqref="T31:T33">
    <cfRule type="expression" dxfId="38" priority="22">
      <formula>T31&lt;&gt;""</formula>
    </cfRule>
  </conditionalFormatting>
  <conditionalFormatting sqref="T35:T36">
    <cfRule type="expression" dxfId="37" priority="21">
      <formula>T35&lt;&gt;""</formula>
    </cfRule>
  </conditionalFormatting>
  <conditionalFormatting sqref="U4:U6">
    <cfRule type="expression" dxfId="36" priority="36">
      <formula>U4&lt;&gt;""</formula>
    </cfRule>
  </conditionalFormatting>
  <conditionalFormatting sqref="U26 U31">
    <cfRule type="expression" dxfId="35" priority="37">
      <formula>U26&lt;&gt;""</formula>
    </cfRule>
  </conditionalFormatting>
  <conditionalFormatting sqref="W6:W9 W11">
    <cfRule type="expression" dxfId="34" priority="7">
      <formula>W6&lt;&gt;""</formula>
    </cfRule>
  </conditionalFormatting>
  <conditionalFormatting sqref="W17">
    <cfRule type="expression" dxfId="33" priority="6">
      <formula>W17&lt;&gt;""</formula>
    </cfRule>
  </conditionalFormatting>
  <conditionalFormatting sqref="X4:X23">
    <cfRule type="expression" dxfId="32" priority="14">
      <formula>X4&lt;&gt;""</formula>
    </cfRule>
  </conditionalFormatting>
  <conditionalFormatting sqref="X2:AA2">
    <cfRule type="expression" dxfId="31" priority="13">
      <formula>X2&lt;&gt;""</formula>
    </cfRule>
  </conditionalFormatting>
  <conditionalFormatting sqref="Y4:Y12">
    <cfRule type="expression" dxfId="30" priority="20">
      <formula>Y4&lt;&gt;""</formula>
    </cfRule>
  </conditionalFormatting>
  <conditionalFormatting sqref="Y14:Y29">
    <cfRule type="expression" dxfId="29" priority="19">
      <formula>Y14&lt;&gt;""</formula>
    </cfRule>
  </conditionalFormatting>
  <conditionalFormatting sqref="Y31:Y36">
    <cfRule type="expression" dxfId="28" priority="18">
      <formula>Y31&lt;&gt;""</formula>
    </cfRule>
  </conditionalFormatting>
  <conditionalFormatting sqref="Z4:AA6 Z7:Z9 Z10:AA10 Z11:Z12 Z13:AA14 Z15 Z16:AA22 Z23">
    <cfRule type="expression" dxfId="27" priority="34">
      <formula>Z4&lt;&gt;""</formula>
    </cfRule>
  </conditionalFormatting>
  <conditionalFormatting sqref="Z26:AA26 Z31:AA31">
    <cfRule type="expression" dxfId="26" priority="35">
      <formula>Z26&lt;&gt;""</formula>
    </cfRule>
  </conditionalFormatting>
  <hyperlinks>
    <hyperlink ref="C40" r:id="rId1" display="https://www.etsi.org/human-factors-accessibility/en-301-549-v3-the-harmonized-european-standard-for-ict-accessibility" xr:uid="{AB851A93-6697-45F4-8C35-22893B0AB7EF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C2D0-7F46-4072-9870-4BEA921BC828}">
  <dimension ref="A1:V38"/>
  <sheetViews>
    <sheetView workbookViewId="0">
      <selection activeCell="P8" sqref="P8"/>
    </sheetView>
  </sheetViews>
  <sheetFormatPr defaultRowHeight="14.4" x14ac:dyDescent="0.3"/>
  <cols>
    <col min="1" max="1" width="5.6640625" style="75" customWidth="1"/>
    <col min="2" max="2" width="24.33203125" customWidth="1"/>
    <col min="3" max="3" width="21.77734375" customWidth="1"/>
    <col min="4" max="4" width="37.5546875" customWidth="1"/>
    <col min="5" max="6" width="35.77734375" customWidth="1"/>
    <col min="7" max="10" width="30.88671875" style="2" customWidth="1"/>
    <col min="11" max="13" width="35.77734375" customWidth="1"/>
    <col min="14" max="16" width="28.88671875" customWidth="1"/>
    <col min="17" max="19" width="35.77734375" style="413" customWidth="1"/>
    <col min="20" max="22" width="30.6640625" customWidth="1"/>
  </cols>
  <sheetData>
    <row r="1" spans="1:22" ht="15" thickBot="1" x14ac:dyDescent="0.35">
      <c r="B1" t="s">
        <v>449</v>
      </c>
      <c r="G1" s="2" t="s">
        <v>153</v>
      </c>
      <c r="H1" s="2" t="s">
        <v>152</v>
      </c>
      <c r="I1" s="2" t="s">
        <v>151</v>
      </c>
      <c r="J1" s="2" t="s">
        <v>191</v>
      </c>
      <c r="K1" s="2"/>
      <c r="L1" s="2"/>
      <c r="M1" s="2" t="s">
        <v>191</v>
      </c>
      <c r="N1" s="2" t="s">
        <v>153</v>
      </c>
      <c r="O1" s="124" t="s">
        <v>152</v>
      </c>
      <c r="P1" s="124" t="s">
        <v>151</v>
      </c>
      <c r="Q1" s="2"/>
      <c r="R1" s="2"/>
      <c r="S1" s="2" t="s">
        <v>191</v>
      </c>
      <c r="T1" s="124" t="s">
        <v>153</v>
      </c>
      <c r="U1" s="124" t="s">
        <v>152</v>
      </c>
      <c r="V1" s="124" t="s">
        <v>151</v>
      </c>
    </row>
    <row r="2" spans="1:22" ht="16.2" thickBot="1" x14ac:dyDescent="0.35">
      <c r="E2" s="184" t="s">
        <v>450</v>
      </c>
      <c r="F2" s="424"/>
      <c r="G2" s="183" t="s">
        <v>451</v>
      </c>
      <c r="H2" s="183" t="s">
        <v>452</v>
      </c>
      <c r="I2" s="187" t="s">
        <v>453</v>
      </c>
      <c r="J2" s="187" t="s">
        <v>453</v>
      </c>
      <c r="K2" s="425" t="s">
        <v>454</v>
      </c>
      <c r="L2" s="426" t="s">
        <v>455</v>
      </c>
      <c r="M2" s="426" t="s">
        <v>455</v>
      </c>
      <c r="N2" s="186" t="s">
        <v>456</v>
      </c>
      <c r="O2" s="183" t="s">
        <v>457</v>
      </c>
      <c r="P2" s="187" t="s">
        <v>458</v>
      </c>
      <c r="Q2" s="184" t="s">
        <v>459</v>
      </c>
      <c r="R2" s="185"/>
      <c r="S2" s="426" t="s">
        <v>460</v>
      </c>
      <c r="T2" s="427" t="s">
        <v>461</v>
      </c>
      <c r="U2" s="183" t="s">
        <v>462</v>
      </c>
      <c r="V2" s="183" t="s">
        <v>461</v>
      </c>
    </row>
    <row r="3" spans="1:22" ht="18.600000000000001" thickBot="1" x14ac:dyDescent="0.35">
      <c r="B3" s="6" t="s">
        <v>2</v>
      </c>
      <c r="C3" s="7" t="s">
        <v>3</v>
      </c>
      <c r="D3" s="8" t="s">
        <v>4</v>
      </c>
      <c r="E3" s="195" t="s">
        <v>5</v>
      </c>
      <c r="F3" s="192" t="s">
        <v>106</v>
      </c>
      <c r="G3" s="10" t="s">
        <v>6</v>
      </c>
      <c r="H3" s="10" t="s">
        <v>6</v>
      </c>
      <c r="I3" s="10" t="s">
        <v>6</v>
      </c>
      <c r="J3" s="10" t="s">
        <v>6</v>
      </c>
      <c r="K3" s="192" t="s">
        <v>5</v>
      </c>
      <c r="L3" s="78" t="s">
        <v>106</v>
      </c>
      <c r="M3" s="428"/>
      <c r="N3" s="199" t="s">
        <v>6</v>
      </c>
      <c r="O3" s="10" t="s">
        <v>6</v>
      </c>
      <c r="P3" s="196" t="s">
        <v>6</v>
      </c>
      <c r="Q3" s="78" t="s">
        <v>5</v>
      </c>
      <c r="R3" s="78" t="s">
        <v>106</v>
      </c>
      <c r="S3" s="78"/>
      <c r="T3" s="199" t="s">
        <v>6</v>
      </c>
      <c r="U3" s="10" t="s">
        <v>6</v>
      </c>
      <c r="V3" s="10" t="s">
        <v>6</v>
      </c>
    </row>
    <row r="4" spans="1:22" ht="15.6" x14ac:dyDescent="0.3">
      <c r="A4" s="75">
        <f>COUNTA(#REF!)</f>
        <v>1</v>
      </c>
      <c r="B4" s="868">
        <v>1</v>
      </c>
      <c r="C4" s="850" t="s">
        <v>7</v>
      </c>
      <c r="D4" s="11" t="s">
        <v>8</v>
      </c>
      <c r="E4" s="12" t="s">
        <v>9</v>
      </c>
      <c r="F4" s="203" t="s">
        <v>87</v>
      </c>
      <c r="G4" s="13" t="s">
        <v>9</v>
      </c>
      <c r="H4" s="13" t="s">
        <v>9</v>
      </c>
      <c r="I4" s="205" t="s">
        <v>463</v>
      </c>
      <c r="J4" s="206"/>
      <c r="K4" s="68" t="s">
        <v>81</v>
      </c>
      <c r="L4" s="101" t="s">
        <v>87</v>
      </c>
      <c r="M4" s="429"/>
      <c r="N4" s="13" t="s">
        <v>9</v>
      </c>
      <c r="O4" s="430" t="s">
        <v>87</v>
      </c>
      <c r="P4" s="205" t="s">
        <v>463</v>
      </c>
      <c r="Q4" s="73" t="s">
        <v>87</v>
      </c>
      <c r="R4" s="101" t="s">
        <v>87</v>
      </c>
      <c r="S4" s="101" t="s">
        <v>464</v>
      </c>
      <c r="T4" s="208" t="s">
        <v>87</v>
      </c>
      <c r="U4" s="431" t="s">
        <v>168</v>
      </c>
      <c r="V4" s="13" t="s">
        <v>212</v>
      </c>
    </row>
    <row r="5" spans="1:22" ht="31.2" x14ac:dyDescent="0.3">
      <c r="A5" s="75">
        <f>COUNTA(#REF!)</f>
        <v>1</v>
      </c>
      <c r="B5" s="804"/>
      <c r="C5" s="807"/>
      <c r="D5" s="14" t="s">
        <v>10</v>
      </c>
      <c r="E5" s="15" t="s">
        <v>11</v>
      </c>
      <c r="F5" s="432" t="s">
        <v>214</v>
      </c>
      <c r="G5" s="16" t="s">
        <v>36</v>
      </c>
      <c r="H5" s="16" t="s">
        <v>36</v>
      </c>
      <c r="I5" s="216" t="s">
        <v>36</v>
      </c>
      <c r="J5" s="206"/>
      <c r="K5" s="217" t="s">
        <v>11</v>
      </c>
      <c r="L5" s="16" t="s">
        <v>11</v>
      </c>
      <c r="M5" s="433"/>
      <c r="N5" s="16" t="s">
        <v>11</v>
      </c>
      <c r="O5" s="215" t="s">
        <v>36</v>
      </c>
      <c r="P5" s="216" t="s">
        <v>339</v>
      </c>
      <c r="Q5" s="73" t="s">
        <v>11</v>
      </c>
      <c r="R5" s="218" t="s">
        <v>11</v>
      </c>
      <c r="S5" s="99"/>
      <c r="T5" s="218" t="s">
        <v>11</v>
      </c>
      <c r="U5" s="434" t="s">
        <v>36</v>
      </c>
      <c r="V5" s="16" t="s">
        <v>36</v>
      </c>
    </row>
    <row r="6" spans="1:22" ht="63" thickBot="1" x14ac:dyDescent="0.35">
      <c r="A6" s="75">
        <f>COUNTA(#REF!)</f>
        <v>1</v>
      </c>
      <c r="B6" s="805"/>
      <c r="C6" s="808"/>
      <c r="D6" s="17" t="s">
        <v>12</v>
      </c>
      <c r="E6" s="18" t="s">
        <v>13</v>
      </c>
      <c r="F6" s="435" t="s">
        <v>465</v>
      </c>
      <c r="G6" s="19" t="s">
        <v>466</v>
      </c>
      <c r="H6" s="19" t="s">
        <v>215</v>
      </c>
      <c r="I6" s="436" t="s">
        <v>466</v>
      </c>
      <c r="J6" s="206"/>
      <c r="K6" s="437" t="s">
        <v>13</v>
      </c>
      <c r="L6" s="19" t="s">
        <v>467</v>
      </c>
      <c r="M6" s="438"/>
      <c r="N6" s="19" t="s">
        <v>467</v>
      </c>
      <c r="O6" s="169" t="s">
        <v>217</v>
      </c>
      <c r="P6" s="436" t="s">
        <v>466</v>
      </c>
      <c r="Q6" s="73" t="s">
        <v>13</v>
      </c>
      <c r="R6" s="227" t="s">
        <v>467</v>
      </c>
      <c r="S6" s="99"/>
      <c r="T6" s="227" t="s">
        <v>467</v>
      </c>
      <c r="U6" s="169" t="s">
        <v>217</v>
      </c>
      <c r="V6" s="19" t="s">
        <v>466</v>
      </c>
    </row>
    <row r="7" spans="1:22" ht="63.6" thickTop="1" thickBot="1" x14ac:dyDescent="0.35">
      <c r="A7" s="75">
        <f>COUNTA(#REF!)</f>
        <v>1</v>
      </c>
      <c r="B7" s="864">
        <v>2</v>
      </c>
      <c r="C7" s="806" t="s">
        <v>14</v>
      </c>
      <c r="D7" s="20" t="s">
        <v>15</v>
      </c>
      <c r="E7" s="21" t="s">
        <v>16</v>
      </c>
      <c r="F7" s="439" t="s">
        <v>468</v>
      </c>
      <c r="G7" s="22">
        <v>4.7</v>
      </c>
      <c r="H7" s="439" t="s">
        <v>469</v>
      </c>
      <c r="I7" s="243" t="s">
        <v>470</v>
      </c>
      <c r="J7" s="262"/>
      <c r="K7" s="440" t="s">
        <v>85</v>
      </c>
      <c r="L7" s="439" t="s">
        <v>471</v>
      </c>
      <c r="M7" s="441" t="s">
        <v>472</v>
      </c>
      <c r="N7" s="22" t="s">
        <v>75</v>
      </c>
      <c r="O7" s="442" t="s">
        <v>473</v>
      </c>
      <c r="P7" s="243" t="s">
        <v>474</v>
      </c>
      <c r="Q7" s="73" t="s">
        <v>75</v>
      </c>
      <c r="R7" s="101" t="s">
        <v>475</v>
      </c>
      <c r="S7" s="101" t="s">
        <v>475</v>
      </c>
      <c r="T7" s="242">
        <v>6.1</v>
      </c>
      <c r="U7" s="174" t="s">
        <v>476</v>
      </c>
      <c r="V7" s="439" t="s">
        <v>477</v>
      </c>
    </row>
    <row r="8" spans="1:22" ht="219.6" thickTop="1" thickBot="1" x14ac:dyDescent="0.35">
      <c r="A8" s="75">
        <f>COUNTA(#REF!)</f>
        <v>1</v>
      </c>
      <c r="B8" s="856"/>
      <c r="C8" s="807"/>
      <c r="D8" s="14" t="s">
        <v>17</v>
      </c>
      <c r="E8" s="15" t="s">
        <v>18</v>
      </c>
      <c r="F8" s="439" t="s">
        <v>478</v>
      </c>
      <c r="G8" s="16" t="s">
        <v>18</v>
      </c>
      <c r="H8" s="16" t="s">
        <v>18</v>
      </c>
      <c r="I8" s="216" t="s">
        <v>18</v>
      </c>
      <c r="J8" s="262" t="s">
        <v>479</v>
      </c>
      <c r="K8" s="443" t="s">
        <v>76</v>
      </c>
      <c r="L8" s="101" t="s">
        <v>480</v>
      </c>
      <c r="M8" s="444" t="s">
        <v>481</v>
      </c>
      <c r="N8" s="16" t="s">
        <v>76</v>
      </c>
      <c r="O8" s="445" t="s">
        <v>482</v>
      </c>
      <c r="P8" s="216" t="s">
        <v>76</v>
      </c>
      <c r="Q8" s="73" t="s">
        <v>88</v>
      </c>
      <c r="R8" s="101" t="s">
        <v>483</v>
      </c>
      <c r="S8" s="101" t="s">
        <v>484</v>
      </c>
      <c r="T8" s="218" t="s">
        <v>88</v>
      </c>
      <c r="U8" s="434" t="s">
        <v>485</v>
      </c>
      <c r="V8" s="16" t="s">
        <v>88</v>
      </c>
    </row>
    <row r="9" spans="1:22" ht="360" thickTop="1" thickBot="1" x14ac:dyDescent="0.35">
      <c r="A9" s="75">
        <f>COUNTA(#REF!)</f>
        <v>1</v>
      </c>
      <c r="B9" s="865"/>
      <c r="C9" s="808"/>
      <c r="D9" s="23" t="s">
        <v>19</v>
      </c>
      <c r="E9" s="24" t="s">
        <v>20</v>
      </c>
      <c r="F9" s="446" t="s">
        <v>486</v>
      </c>
      <c r="G9" s="25" t="s">
        <v>487</v>
      </c>
      <c r="H9" s="103" t="s">
        <v>488</v>
      </c>
      <c r="I9" s="254" t="s">
        <v>486</v>
      </c>
      <c r="J9" s="262" t="s">
        <v>489</v>
      </c>
      <c r="K9" s="71" t="s">
        <v>84</v>
      </c>
      <c r="L9" s="101" t="s">
        <v>490</v>
      </c>
      <c r="M9" s="444" t="s">
        <v>491</v>
      </c>
      <c r="N9" s="25" t="s">
        <v>20</v>
      </c>
      <c r="O9" s="447" t="s">
        <v>492</v>
      </c>
      <c r="P9" s="254" t="s">
        <v>490</v>
      </c>
      <c r="Q9" s="73" t="s">
        <v>94</v>
      </c>
      <c r="R9" s="103" t="s">
        <v>493</v>
      </c>
      <c r="S9" s="101" t="s">
        <v>494</v>
      </c>
      <c r="T9" s="256" t="s">
        <v>89</v>
      </c>
      <c r="U9" s="448" t="s">
        <v>89</v>
      </c>
      <c r="V9" s="103" t="s">
        <v>493</v>
      </c>
    </row>
    <row r="10" spans="1:22" ht="31.8" thickTop="1" x14ac:dyDescent="0.3">
      <c r="A10" s="75">
        <f>COUNTA(#REF!)</f>
        <v>1</v>
      </c>
      <c r="B10" s="803">
        <v>3</v>
      </c>
      <c r="C10" s="806" t="s">
        <v>21</v>
      </c>
      <c r="D10" s="26" t="s">
        <v>22</v>
      </c>
      <c r="E10" s="54" t="s">
        <v>69</v>
      </c>
      <c r="F10" s="236" t="s">
        <v>495</v>
      </c>
      <c r="G10" s="61" t="s">
        <v>496</v>
      </c>
      <c r="H10" s="102" t="s">
        <v>497</v>
      </c>
      <c r="I10" s="261" t="s">
        <v>495</v>
      </c>
      <c r="J10" s="262" t="s">
        <v>498</v>
      </c>
      <c r="K10" s="69" t="s">
        <v>82</v>
      </c>
      <c r="L10" s="236" t="s">
        <v>495</v>
      </c>
      <c r="M10" s="429"/>
      <c r="N10" s="449" t="s">
        <v>499</v>
      </c>
      <c r="O10" s="450" t="s">
        <v>500</v>
      </c>
      <c r="P10" s="451" t="s">
        <v>82</v>
      </c>
      <c r="Q10" s="73" t="s">
        <v>95</v>
      </c>
      <c r="R10" s="101" t="s">
        <v>495</v>
      </c>
      <c r="S10" s="101" t="s">
        <v>495</v>
      </c>
      <c r="T10" s="61" t="s">
        <v>499</v>
      </c>
      <c r="U10" s="168" t="s">
        <v>501</v>
      </c>
      <c r="V10" s="102" t="s">
        <v>502</v>
      </c>
    </row>
    <row r="11" spans="1:22" ht="31.8" thickBot="1" x14ac:dyDescent="0.35">
      <c r="A11" s="75">
        <f>COUNTA(#REF!)</f>
        <v>1</v>
      </c>
      <c r="B11" s="805"/>
      <c r="C11" s="808"/>
      <c r="D11" s="29" t="s">
        <v>23</v>
      </c>
      <c r="E11" s="264" t="s">
        <v>24</v>
      </c>
      <c r="F11" s="236" t="s">
        <v>503</v>
      </c>
      <c r="G11" s="72" t="s">
        <v>504</v>
      </c>
      <c r="H11" s="268" t="s">
        <v>505</v>
      </c>
      <c r="I11" s="269" t="s">
        <v>506</v>
      </c>
      <c r="J11" s="262"/>
      <c r="K11" s="271" t="s">
        <v>77</v>
      </c>
      <c r="L11" s="452" t="s">
        <v>507</v>
      </c>
      <c r="M11" s="453"/>
      <c r="N11" s="31" t="s">
        <v>504</v>
      </c>
      <c r="O11" s="454" t="s">
        <v>508</v>
      </c>
      <c r="P11" s="269" t="s">
        <v>509</v>
      </c>
      <c r="Q11" s="73" t="s">
        <v>90</v>
      </c>
      <c r="R11" s="101" t="s">
        <v>503</v>
      </c>
      <c r="S11" s="99"/>
      <c r="T11" s="72" t="s">
        <v>510</v>
      </c>
      <c r="U11" s="299" t="s">
        <v>511</v>
      </c>
      <c r="V11" s="228" t="s">
        <v>506</v>
      </c>
    </row>
    <row r="12" spans="1:22" ht="16.2" thickTop="1" x14ac:dyDescent="0.3">
      <c r="A12" s="75">
        <f>COUNTA(#REF!)</f>
        <v>1</v>
      </c>
      <c r="B12" s="803">
        <v>4</v>
      </c>
      <c r="C12" s="806" t="s">
        <v>25</v>
      </c>
      <c r="D12" s="32" t="s">
        <v>26</v>
      </c>
      <c r="E12" s="274" t="s">
        <v>27</v>
      </c>
      <c r="F12" s="101" t="s">
        <v>283</v>
      </c>
      <c r="G12" s="60" t="s">
        <v>27</v>
      </c>
      <c r="H12" s="34" t="s">
        <v>27</v>
      </c>
      <c r="I12" s="277" t="s">
        <v>27</v>
      </c>
      <c r="J12" s="206"/>
      <c r="K12" s="141" t="s">
        <v>27</v>
      </c>
      <c r="L12" s="455"/>
      <c r="M12" s="456"/>
      <c r="N12" s="34" t="s">
        <v>27</v>
      </c>
      <c r="O12" s="457" t="s">
        <v>27</v>
      </c>
      <c r="P12" s="277" t="s">
        <v>27</v>
      </c>
      <c r="Q12" s="73" t="s">
        <v>27</v>
      </c>
      <c r="R12" s="101" t="s">
        <v>27</v>
      </c>
      <c r="S12" s="99"/>
      <c r="T12" s="60" t="s">
        <v>27</v>
      </c>
      <c r="U12" s="173" t="s">
        <v>27</v>
      </c>
      <c r="V12" s="34" t="s">
        <v>27</v>
      </c>
    </row>
    <row r="13" spans="1:22" ht="63" thickBot="1" x14ac:dyDescent="0.35">
      <c r="A13" s="75">
        <f>COUNTA(#REF!)</f>
        <v>1</v>
      </c>
      <c r="B13" s="805"/>
      <c r="C13" s="808"/>
      <c r="D13" s="17" t="s">
        <v>28</v>
      </c>
      <c r="E13" s="18" t="s">
        <v>29</v>
      </c>
      <c r="F13" s="282" t="s">
        <v>512</v>
      </c>
      <c r="G13" s="19" t="s">
        <v>29</v>
      </c>
      <c r="H13" s="458" t="s">
        <v>513</v>
      </c>
      <c r="I13" s="282" t="s">
        <v>514</v>
      </c>
      <c r="J13" s="262"/>
      <c r="K13" s="70" t="s">
        <v>83</v>
      </c>
      <c r="L13" s="459"/>
      <c r="M13" s="460"/>
      <c r="N13" s="436" t="s">
        <v>515</v>
      </c>
      <c r="O13" s="461" t="s">
        <v>516</v>
      </c>
      <c r="P13" s="462" t="s">
        <v>517</v>
      </c>
      <c r="Q13" s="73" t="s">
        <v>96</v>
      </c>
      <c r="R13" s="101" t="s">
        <v>146</v>
      </c>
      <c r="S13" s="99"/>
      <c r="T13" s="227" t="s">
        <v>518</v>
      </c>
      <c r="U13" s="169" t="s">
        <v>519</v>
      </c>
      <c r="V13" s="283" t="s">
        <v>520</v>
      </c>
    </row>
    <row r="14" spans="1:22" ht="31.8" thickTop="1" x14ac:dyDescent="0.3">
      <c r="A14" s="75">
        <f>COUNTA(#REF!)</f>
        <v>1</v>
      </c>
      <c r="B14" s="803">
        <v>5</v>
      </c>
      <c r="C14" s="806" t="s">
        <v>30</v>
      </c>
      <c r="D14" s="32" t="s">
        <v>31</v>
      </c>
      <c r="E14" s="33" t="s">
        <v>32</v>
      </c>
      <c r="F14" s="236" t="s">
        <v>521</v>
      </c>
      <c r="G14" s="34" t="s">
        <v>32</v>
      </c>
      <c r="H14" s="463" t="s">
        <v>522</v>
      </c>
      <c r="I14" s="277" t="s">
        <v>521</v>
      </c>
      <c r="J14" s="206"/>
      <c r="K14" s="141" t="s">
        <v>78</v>
      </c>
      <c r="L14" s="101" t="s">
        <v>523</v>
      </c>
      <c r="M14" s="464" t="s">
        <v>523</v>
      </c>
      <c r="N14" s="277" t="s">
        <v>78</v>
      </c>
      <c r="O14" s="465" t="s">
        <v>524</v>
      </c>
      <c r="P14" s="112" t="s">
        <v>521</v>
      </c>
      <c r="Q14" s="73" t="s">
        <v>32</v>
      </c>
      <c r="R14" s="101" t="s">
        <v>525</v>
      </c>
      <c r="S14" s="101" t="s">
        <v>526</v>
      </c>
      <c r="T14" s="60" t="s">
        <v>32</v>
      </c>
      <c r="U14" s="173" t="s">
        <v>527</v>
      </c>
      <c r="V14" s="34" t="s">
        <v>521</v>
      </c>
    </row>
    <row r="15" spans="1:22" ht="31.2" x14ac:dyDescent="0.3">
      <c r="A15" s="75">
        <f>COUNTA(#REF!)</f>
        <v>1</v>
      </c>
      <c r="B15" s="804"/>
      <c r="C15" s="807"/>
      <c r="D15" s="29" t="s">
        <v>33</v>
      </c>
      <c r="E15" s="35" t="s">
        <v>34</v>
      </c>
      <c r="F15" s="297" t="s">
        <v>528</v>
      </c>
      <c r="G15" s="36" t="s">
        <v>34</v>
      </c>
      <c r="H15" s="297" t="s">
        <v>529</v>
      </c>
      <c r="I15" s="292" t="s">
        <v>34</v>
      </c>
      <c r="J15" s="466"/>
      <c r="K15" s="293" t="s">
        <v>34</v>
      </c>
      <c r="L15" s="467" t="s">
        <v>530</v>
      </c>
      <c r="M15" s="468" t="s">
        <v>530</v>
      </c>
      <c r="N15" s="36" t="s">
        <v>34</v>
      </c>
      <c r="O15" s="469" t="s">
        <v>531</v>
      </c>
      <c r="P15" s="292" t="s">
        <v>34</v>
      </c>
      <c r="Q15" s="470" t="s">
        <v>34</v>
      </c>
      <c r="R15" s="295" t="s">
        <v>314</v>
      </c>
      <c r="S15" s="295" t="s">
        <v>314</v>
      </c>
      <c r="T15" s="296" t="s">
        <v>34</v>
      </c>
      <c r="U15" s="299" t="s">
        <v>532</v>
      </c>
      <c r="V15" s="36" t="s">
        <v>34</v>
      </c>
    </row>
    <row r="16" spans="1:22" ht="78" x14ac:dyDescent="0.3">
      <c r="A16" s="75">
        <f>COUNTA(#REF!)</f>
        <v>1</v>
      </c>
      <c r="B16" s="804"/>
      <c r="C16" s="807"/>
      <c r="D16" s="74" t="s">
        <v>35</v>
      </c>
      <c r="E16" s="73" t="s">
        <v>36</v>
      </c>
      <c r="F16" s="101" t="s">
        <v>214</v>
      </c>
      <c r="G16" s="72" t="s">
        <v>36</v>
      </c>
      <c r="H16" s="31" t="s">
        <v>36</v>
      </c>
      <c r="I16" s="300" t="s">
        <v>36</v>
      </c>
      <c r="J16" s="262" t="s">
        <v>533</v>
      </c>
      <c r="K16" s="73" t="s">
        <v>36</v>
      </c>
      <c r="L16" s="99" t="s">
        <v>214</v>
      </c>
      <c r="M16" s="453"/>
      <c r="N16" s="31" t="s">
        <v>36</v>
      </c>
      <c r="O16" s="471" t="s">
        <v>36</v>
      </c>
      <c r="P16" s="62" t="s">
        <v>36</v>
      </c>
      <c r="Q16" s="73" t="s">
        <v>36</v>
      </c>
      <c r="R16" s="101" t="s">
        <v>214</v>
      </c>
      <c r="S16" s="99"/>
      <c r="T16" s="62" t="s">
        <v>36</v>
      </c>
      <c r="U16" s="472" t="s">
        <v>36</v>
      </c>
      <c r="V16" s="31" t="s">
        <v>36</v>
      </c>
    </row>
    <row r="17" spans="1:22" ht="16.2" thickBot="1" x14ac:dyDescent="0.35">
      <c r="A17" s="75">
        <f>COUNTA(#REF!)</f>
        <v>1</v>
      </c>
      <c r="B17" s="805"/>
      <c r="C17" s="808"/>
      <c r="D17" s="26" t="s">
        <v>37</v>
      </c>
      <c r="E17" s="211" t="s">
        <v>36</v>
      </c>
      <c r="F17" s="99" t="s">
        <v>214</v>
      </c>
      <c r="G17" s="62" t="s">
        <v>36</v>
      </c>
      <c r="H17" s="61" t="s">
        <v>36</v>
      </c>
      <c r="I17" s="449" t="s">
        <v>36</v>
      </c>
      <c r="J17" s="206"/>
      <c r="K17" s="69" t="s">
        <v>36</v>
      </c>
      <c r="L17" s="473" t="s">
        <v>214</v>
      </c>
      <c r="M17" s="429"/>
      <c r="N17" s="28" t="s">
        <v>36</v>
      </c>
      <c r="O17" s="474" t="s">
        <v>36</v>
      </c>
      <c r="P17" s="449" t="s">
        <v>36</v>
      </c>
      <c r="Q17" s="73" t="s">
        <v>36</v>
      </c>
      <c r="R17" s="101" t="s">
        <v>214</v>
      </c>
      <c r="S17" s="99"/>
      <c r="T17" s="61" t="s">
        <v>36</v>
      </c>
      <c r="U17" s="168" t="s">
        <v>36</v>
      </c>
      <c r="V17" s="28" t="s">
        <v>36</v>
      </c>
    </row>
    <row r="18" spans="1:22" ht="32.4" thickTop="1" thickBot="1" x14ac:dyDescent="0.35">
      <c r="A18" s="75">
        <f>COUNTA(#REF!)</f>
        <v>1</v>
      </c>
      <c r="B18" s="37">
        <v>6</v>
      </c>
      <c r="C18" s="38" t="s">
        <v>38</v>
      </c>
      <c r="D18" s="32" t="s">
        <v>39</v>
      </c>
      <c r="E18" s="274" t="s">
        <v>40</v>
      </c>
      <c r="F18" s="475" t="s">
        <v>534</v>
      </c>
      <c r="G18" s="61" t="s">
        <v>40</v>
      </c>
      <c r="H18" s="279" t="s">
        <v>535</v>
      </c>
      <c r="I18" s="302" t="s">
        <v>536</v>
      </c>
      <c r="J18" s="262"/>
      <c r="K18" s="476" t="s">
        <v>79</v>
      </c>
      <c r="L18" s="302" t="s">
        <v>537</v>
      </c>
      <c r="M18" s="456"/>
      <c r="N18" s="34" t="s">
        <v>538</v>
      </c>
      <c r="O18" s="457" t="s">
        <v>539</v>
      </c>
      <c r="P18" s="302" t="s">
        <v>537</v>
      </c>
      <c r="Q18" s="73" t="s">
        <v>92</v>
      </c>
      <c r="R18" s="279" t="s">
        <v>540</v>
      </c>
      <c r="S18" s="99"/>
      <c r="T18" s="60" t="s">
        <v>541</v>
      </c>
      <c r="U18" s="477" t="s">
        <v>542</v>
      </c>
      <c r="V18" s="279" t="s">
        <v>540</v>
      </c>
    </row>
    <row r="19" spans="1:22" ht="48" thickTop="1" thickBot="1" x14ac:dyDescent="0.35">
      <c r="A19" s="75">
        <f>COUNTA(#REF!)</f>
        <v>1</v>
      </c>
      <c r="B19" s="37">
        <v>7</v>
      </c>
      <c r="C19" s="38" t="s">
        <v>41</v>
      </c>
      <c r="D19" s="32" t="s">
        <v>42</v>
      </c>
      <c r="E19" s="33" t="s">
        <v>43</v>
      </c>
      <c r="F19" s="446" t="s">
        <v>93</v>
      </c>
      <c r="G19" s="34" t="s">
        <v>43</v>
      </c>
      <c r="H19" s="279" t="s">
        <v>543</v>
      </c>
      <c r="I19" s="277" t="s">
        <v>544</v>
      </c>
      <c r="J19" s="262" t="s">
        <v>545</v>
      </c>
      <c r="K19" s="476" t="s">
        <v>43</v>
      </c>
      <c r="L19" s="463" t="s">
        <v>546</v>
      </c>
      <c r="M19" s="478" t="s">
        <v>545</v>
      </c>
      <c r="N19" s="34" t="s">
        <v>547</v>
      </c>
      <c r="O19" s="463" t="s">
        <v>546</v>
      </c>
      <c r="P19" s="277" t="s">
        <v>548</v>
      </c>
      <c r="Q19" s="73" t="s">
        <v>93</v>
      </c>
      <c r="R19" s="101" t="s">
        <v>549</v>
      </c>
      <c r="S19" s="99"/>
      <c r="T19" s="60" t="s">
        <v>550</v>
      </c>
      <c r="U19" s="477" t="s">
        <v>93</v>
      </c>
      <c r="V19" s="34" t="s">
        <v>551</v>
      </c>
    </row>
    <row r="20" spans="1:22" ht="31.8" thickTop="1" x14ac:dyDescent="0.3">
      <c r="A20" s="75">
        <f>COUNTA(#REF!)</f>
        <v>1</v>
      </c>
      <c r="B20" s="864">
        <v>8</v>
      </c>
      <c r="C20" s="862" t="s">
        <v>44</v>
      </c>
      <c r="D20" s="20" t="s">
        <v>45</v>
      </c>
      <c r="E20" s="39" t="s">
        <v>46</v>
      </c>
      <c r="F20" s="441" t="s">
        <v>214</v>
      </c>
      <c r="G20" s="40" t="s">
        <v>36</v>
      </c>
      <c r="H20" s="40" t="s">
        <v>340</v>
      </c>
      <c r="I20" s="479" t="s">
        <v>214</v>
      </c>
      <c r="J20" s="480"/>
      <c r="K20" s="481" t="s">
        <v>46</v>
      </c>
      <c r="L20" s="482"/>
      <c r="M20" s="482"/>
      <c r="N20" s="67" t="s">
        <v>36</v>
      </c>
      <c r="O20" s="483" t="s">
        <v>340</v>
      </c>
      <c r="P20" s="484" t="s">
        <v>36</v>
      </c>
      <c r="Q20" s="59" t="s">
        <v>46</v>
      </c>
      <c r="R20" s="100" t="s">
        <v>214</v>
      </c>
      <c r="S20" s="318"/>
      <c r="T20" s="485" t="s">
        <v>36</v>
      </c>
      <c r="U20" s="486" t="s">
        <v>340</v>
      </c>
      <c r="V20" s="67" t="s">
        <v>36</v>
      </c>
    </row>
    <row r="21" spans="1:22" ht="31.2" x14ac:dyDescent="0.3">
      <c r="A21" s="75">
        <f>COUNTA(#REF!)</f>
        <v>1</v>
      </c>
      <c r="B21" s="856"/>
      <c r="C21" s="858"/>
      <c r="D21" s="41" t="s">
        <v>103</v>
      </c>
      <c r="E21" s="42" t="s">
        <v>47</v>
      </c>
      <c r="F21" s="487"/>
      <c r="G21" s="43" t="s">
        <v>552</v>
      </c>
      <c r="H21" s="50" t="s">
        <v>342</v>
      </c>
      <c r="I21" s="488" t="s">
        <v>553</v>
      </c>
      <c r="J21" s="480"/>
      <c r="K21" s="489" t="s">
        <v>47</v>
      </c>
      <c r="L21" s="490"/>
      <c r="M21" s="490"/>
      <c r="N21" s="43" t="s">
        <v>554</v>
      </c>
      <c r="O21" s="50" t="s">
        <v>342</v>
      </c>
      <c r="P21" s="488" t="s">
        <v>553</v>
      </c>
      <c r="Q21" s="491" t="s">
        <v>47</v>
      </c>
      <c r="R21" s="92"/>
      <c r="S21" s="308"/>
      <c r="T21" s="492" t="s">
        <v>552</v>
      </c>
      <c r="U21" s="50" t="s">
        <v>342</v>
      </c>
      <c r="V21" s="43" t="s">
        <v>553</v>
      </c>
    </row>
    <row r="22" spans="1:22" ht="31.8" thickBot="1" x14ac:dyDescent="0.35">
      <c r="A22" s="75">
        <f>COUNTA(#REF!)</f>
        <v>1</v>
      </c>
      <c r="B22" s="865"/>
      <c r="C22" s="863"/>
      <c r="D22" s="17" t="s">
        <v>104</v>
      </c>
      <c r="E22" s="44" t="s">
        <v>48</v>
      </c>
      <c r="F22" s="493"/>
      <c r="G22" s="45" t="s">
        <v>552</v>
      </c>
      <c r="H22" s="53" t="s">
        <v>347</v>
      </c>
      <c r="I22" s="494" t="s">
        <v>553</v>
      </c>
      <c r="J22" s="480"/>
      <c r="K22" s="495" t="s">
        <v>48</v>
      </c>
      <c r="L22" s="496"/>
      <c r="M22" s="496"/>
      <c r="N22" s="45" t="s">
        <v>554</v>
      </c>
      <c r="O22" s="53" t="s">
        <v>347</v>
      </c>
      <c r="P22" s="494" t="s">
        <v>553</v>
      </c>
      <c r="Q22" s="491" t="s">
        <v>48</v>
      </c>
      <c r="R22" s="92"/>
      <c r="S22" s="308"/>
      <c r="T22" s="497" t="s">
        <v>552</v>
      </c>
      <c r="U22" s="53" t="s">
        <v>347</v>
      </c>
      <c r="V22" s="45" t="s">
        <v>553</v>
      </c>
    </row>
    <row r="23" spans="1:22" ht="16.2" thickTop="1" x14ac:dyDescent="0.3">
      <c r="A23" s="75">
        <f>COUNTA(#REF!)</f>
        <v>1</v>
      </c>
      <c r="B23" s="864">
        <v>9</v>
      </c>
      <c r="C23" s="862" t="s">
        <v>49</v>
      </c>
      <c r="D23" s="46" t="s">
        <v>50</v>
      </c>
      <c r="E23" s="47" t="s">
        <v>51</v>
      </c>
      <c r="F23" s="498"/>
      <c r="G23" s="48" t="s">
        <v>555</v>
      </c>
      <c r="H23" s="48" t="s">
        <v>556</v>
      </c>
      <c r="I23" s="499" t="s">
        <v>358</v>
      </c>
      <c r="J23" s="500"/>
      <c r="K23" s="501" t="s">
        <v>51</v>
      </c>
      <c r="L23" s="498"/>
      <c r="M23" s="498"/>
      <c r="N23" s="48" t="s">
        <v>555</v>
      </c>
      <c r="O23" s="48" t="s">
        <v>556</v>
      </c>
      <c r="P23" s="499" t="s">
        <v>358</v>
      </c>
      <c r="Q23" s="402" t="s">
        <v>51</v>
      </c>
      <c r="R23" s="360"/>
      <c r="S23" s="360"/>
      <c r="T23" s="502" t="s">
        <v>555</v>
      </c>
      <c r="U23" s="48" t="s">
        <v>556</v>
      </c>
      <c r="V23" s="362" t="s">
        <v>358</v>
      </c>
    </row>
    <row r="24" spans="1:22" ht="28.8" x14ac:dyDescent="0.3">
      <c r="A24" s="75">
        <f>COUNTA(#REF!)</f>
        <v>1</v>
      </c>
      <c r="B24" s="856"/>
      <c r="C24" s="858"/>
      <c r="D24" s="41" t="s">
        <v>52</v>
      </c>
      <c r="E24" s="49" t="s">
        <v>53</v>
      </c>
      <c r="F24" s="368"/>
      <c r="G24" s="389" t="s">
        <v>557</v>
      </c>
      <c r="H24" s="50" t="s">
        <v>558</v>
      </c>
      <c r="I24" s="401" t="s">
        <v>364</v>
      </c>
      <c r="J24" s="500"/>
      <c r="K24" s="503" t="s">
        <v>53</v>
      </c>
      <c r="L24" s="368"/>
      <c r="M24" s="368"/>
      <c r="N24" s="389" t="s">
        <v>557</v>
      </c>
      <c r="O24" s="50" t="s">
        <v>558</v>
      </c>
      <c r="P24" s="371" t="s">
        <v>364</v>
      </c>
      <c r="Q24" s="402" t="s">
        <v>53</v>
      </c>
      <c r="R24" s="360"/>
      <c r="S24" s="360"/>
      <c r="T24" s="504" t="s">
        <v>557</v>
      </c>
      <c r="U24" s="50" t="s">
        <v>558</v>
      </c>
      <c r="V24" s="372" t="s">
        <v>364</v>
      </c>
    </row>
    <row r="25" spans="1:22" ht="28.8" x14ac:dyDescent="0.3">
      <c r="A25" s="75">
        <f>COUNTA(#REF!)</f>
        <v>1</v>
      </c>
      <c r="B25" s="856"/>
      <c r="C25" s="858"/>
      <c r="D25" s="860" t="s">
        <v>54</v>
      </c>
      <c r="E25" s="49" t="s">
        <v>55</v>
      </c>
      <c r="F25" s="368"/>
      <c r="G25" s="50" t="s">
        <v>559</v>
      </c>
      <c r="H25" s="50" t="s">
        <v>560</v>
      </c>
      <c r="I25" s="377" t="s">
        <v>561</v>
      </c>
      <c r="J25" s="378"/>
      <c r="K25" s="503" t="s">
        <v>55</v>
      </c>
      <c r="L25" s="368"/>
      <c r="M25" s="368"/>
      <c r="N25" s="389" t="s">
        <v>562</v>
      </c>
      <c r="O25" s="50" t="s">
        <v>563</v>
      </c>
      <c r="P25" s="377" t="s">
        <v>564</v>
      </c>
      <c r="Q25" s="402" t="s">
        <v>55</v>
      </c>
      <c r="R25" s="360"/>
      <c r="S25" s="360"/>
      <c r="T25" s="504" t="s">
        <v>562</v>
      </c>
      <c r="U25" s="50" t="s">
        <v>563</v>
      </c>
      <c r="V25" s="389" t="s">
        <v>565</v>
      </c>
    </row>
    <row r="26" spans="1:22" ht="28.8" x14ac:dyDescent="0.3">
      <c r="A26" s="75">
        <f>COUNTA(#REF!)</f>
        <v>1</v>
      </c>
      <c r="B26" s="856"/>
      <c r="C26" s="858"/>
      <c r="D26" s="810"/>
      <c r="E26" s="49" t="s">
        <v>56</v>
      </c>
      <c r="F26" s="368"/>
      <c r="G26" s="389" t="s">
        <v>566</v>
      </c>
      <c r="H26" s="50" t="s">
        <v>378</v>
      </c>
      <c r="I26" s="401" t="s">
        <v>567</v>
      </c>
      <c r="J26" s="500"/>
      <c r="K26" s="503" t="s">
        <v>56</v>
      </c>
      <c r="L26" s="368"/>
      <c r="M26" s="368"/>
      <c r="N26" s="389" t="s">
        <v>568</v>
      </c>
      <c r="O26" s="50" t="s">
        <v>378</v>
      </c>
      <c r="P26" s="505" t="s">
        <v>569</v>
      </c>
      <c r="Q26" s="402" t="s">
        <v>56</v>
      </c>
      <c r="R26" s="360"/>
      <c r="S26" s="360"/>
      <c r="T26" s="504" t="s">
        <v>568</v>
      </c>
      <c r="U26" s="50" t="s">
        <v>378</v>
      </c>
      <c r="V26" s="506" t="s">
        <v>570</v>
      </c>
    </row>
    <row r="27" spans="1:22" ht="28.8" x14ac:dyDescent="0.3">
      <c r="A27" s="75">
        <f>COUNTA(#REF!)</f>
        <v>1</v>
      </c>
      <c r="B27" s="856"/>
      <c r="C27" s="858"/>
      <c r="D27" s="861"/>
      <c r="E27" s="49" t="s">
        <v>57</v>
      </c>
      <c r="F27" s="368"/>
      <c r="G27" s="50" t="s">
        <v>571</v>
      </c>
      <c r="H27" s="50" t="s">
        <v>128</v>
      </c>
      <c r="I27" s="507" t="s">
        <v>572</v>
      </c>
      <c r="J27" s="508"/>
      <c r="K27" s="503" t="s">
        <v>57</v>
      </c>
      <c r="L27" s="368"/>
      <c r="M27" s="368"/>
      <c r="N27" s="389" t="s">
        <v>573</v>
      </c>
      <c r="O27" s="50" t="s">
        <v>128</v>
      </c>
      <c r="P27" s="509" t="s">
        <v>574</v>
      </c>
      <c r="Q27" s="402" t="s">
        <v>57</v>
      </c>
      <c r="R27" s="360"/>
      <c r="S27" s="360"/>
      <c r="T27" s="504" t="s">
        <v>573</v>
      </c>
      <c r="U27" s="50" t="s">
        <v>128</v>
      </c>
      <c r="V27" s="510" t="s">
        <v>575</v>
      </c>
    </row>
    <row r="28" spans="1:22" ht="29.4" thickBot="1" x14ac:dyDescent="0.35">
      <c r="A28" s="75">
        <f>COUNTA(#REF!)</f>
        <v>1</v>
      </c>
      <c r="B28" s="856"/>
      <c r="C28" s="858"/>
      <c r="D28" s="41" t="s">
        <v>58</v>
      </c>
      <c r="E28" s="49" t="s">
        <v>51</v>
      </c>
      <c r="F28" s="368"/>
      <c r="G28" s="50" t="s">
        <v>576</v>
      </c>
      <c r="H28" s="511" t="s">
        <v>398</v>
      </c>
      <c r="I28" s="512" t="s">
        <v>577</v>
      </c>
      <c r="J28" s="513"/>
      <c r="K28" s="503" t="s">
        <v>51</v>
      </c>
      <c r="L28" s="368"/>
      <c r="M28" s="368"/>
      <c r="N28" s="389" t="s">
        <v>578</v>
      </c>
      <c r="O28" s="511" t="s">
        <v>398</v>
      </c>
      <c r="P28" s="514" t="s">
        <v>579</v>
      </c>
      <c r="Q28" s="402" t="s">
        <v>51</v>
      </c>
      <c r="R28" s="360"/>
      <c r="S28" s="360"/>
      <c r="T28" s="504" t="s">
        <v>578</v>
      </c>
      <c r="U28" s="511" t="s">
        <v>398</v>
      </c>
      <c r="V28" s="510" t="s">
        <v>580</v>
      </c>
    </row>
    <row r="29" spans="1:22" ht="43.2" x14ac:dyDescent="0.3">
      <c r="A29" s="75">
        <f>COUNTA(#REF!)</f>
        <v>1</v>
      </c>
      <c r="B29" s="856"/>
      <c r="C29" s="858"/>
      <c r="D29" s="41" t="s">
        <v>59</v>
      </c>
      <c r="E29" s="49" t="s">
        <v>60</v>
      </c>
      <c r="F29" s="368"/>
      <c r="G29" s="389" t="s">
        <v>406</v>
      </c>
      <c r="H29" s="387" t="s">
        <v>407</v>
      </c>
      <c r="I29" s="371" t="s">
        <v>408</v>
      </c>
      <c r="J29" s="357"/>
      <c r="K29" s="503" t="s">
        <v>60</v>
      </c>
      <c r="L29" s="368"/>
      <c r="M29" s="368"/>
      <c r="N29" s="389" t="s">
        <v>406</v>
      </c>
      <c r="O29" s="370" t="s">
        <v>407</v>
      </c>
      <c r="P29" s="371" t="s">
        <v>408</v>
      </c>
      <c r="Q29" s="402" t="s">
        <v>60</v>
      </c>
      <c r="R29" s="360"/>
      <c r="S29" s="360"/>
      <c r="T29" s="504" t="s">
        <v>406</v>
      </c>
      <c r="U29" s="370" t="s">
        <v>407</v>
      </c>
      <c r="V29" s="388" t="s">
        <v>408</v>
      </c>
    </row>
    <row r="30" spans="1:22" ht="28.8" x14ac:dyDescent="0.3">
      <c r="A30" s="75">
        <f>COUNTA(#REF!)</f>
        <v>1</v>
      </c>
      <c r="B30" s="856"/>
      <c r="C30" s="858"/>
      <c r="D30" s="860" t="s">
        <v>61</v>
      </c>
      <c r="E30" s="49" t="s">
        <v>62</v>
      </c>
      <c r="F30" s="368"/>
      <c r="G30" s="50" t="s">
        <v>581</v>
      </c>
      <c r="H30" s="142" t="s">
        <v>582</v>
      </c>
      <c r="I30" s="515" t="s">
        <v>583</v>
      </c>
      <c r="J30" s="414"/>
      <c r="K30" s="503" t="s">
        <v>62</v>
      </c>
      <c r="L30" s="368"/>
      <c r="M30" s="368"/>
      <c r="N30" s="389" t="s">
        <v>581</v>
      </c>
      <c r="O30" s="142" t="s">
        <v>582</v>
      </c>
      <c r="P30" s="390" t="s">
        <v>583</v>
      </c>
      <c r="Q30" s="402" t="s">
        <v>62</v>
      </c>
      <c r="R30" s="360"/>
      <c r="S30" s="360"/>
      <c r="T30" s="504" t="s">
        <v>581</v>
      </c>
      <c r="U30" s="142" t="s">
        <v>582</v>
      </c>
      <c r="V30" s="413" t="s">
        <v>583</v>
      </c>
    </row>
    <row r="31" spans="1:22" ht="28.8" x14ac:dyDescent="0.3">
      <c r="A31" s="75">
        <f>COUNTA(#REF!)</f>
        <v>1</v>
      </c>
      <c r="B31" s="856"/>
      <c r="C31" s="858"/>
      <c r="D31" s="861"/>
      <c r="E31" s="49" t="s">
        <v>63</v>
      </c>
      <c r="F31" s="368"/>
      <c r="G31" s="389" t="s">
        <v>414</v>
      </c>
      <c r="H31" s="142" t="s">
        <v>415</v>
      </c>
      <c r="I31" s="401" t="s">
        <v>416</v>
      </c>
      <c r="J31" s="500"/>
      <c r="K31" s="503" t="s">
        <v>63</v>
      </c>
      <c r="L31" s="368"/>
      <c r="M31" s="368"/>
      <c r="N31" s="389" t="s">
        <v>414</v>
      </c>
      <c r="O31" s="142" t="s">
        <v>415</v>
      </c>
      <c r="P31" s="371" t="s">
        <v>416</v>
      </c>
      <c r="Q31" s="402" t="s">
        <v>63</v>
      </c>
      <c r="R31" s="360"/>
      <c r="S31" s="360"/>
      <c r="T31" s="504" t="s">
        <v>414</v>
      </c>
      <c r="U31" s="142" t="s">
        <v>415</v>
      </c>
      <c r="V31" s="372" t="s">
        <v>416</v>
      </c>
    </row>
    <row r="32" spans="1:22" ht="28.8" x14ac:dyDescent="0.3">
      <c r="A32" s="75">
        <f>COUNTA(#REF!)</f>
        <v>1</v>
      </c>
      <c r="B32" s="856"/>
      <c r="C32" s="858"/>
      <c r="D32" s="41" t="s">
        <v>64</v>
      </c>
      <c r="E32" s="49" t="s">
        <v>51</v>
      </c>
      <c r="F32" s="368"/>
      <c r="G32" s="389" t="s">
        <v>584</v>
      </c>
      <c r="H32" s="369" t="s">
        <v>418</v>
      </c>
      <c r="I32" s="401" t="s">
        <v>585</v>
      </c>
      <c r="J32" s="500"/>
      <c r="K32" s="503" t="s">
        <v>51</v>
      </c>
      <c r="L32" s="368"/>
      <c r="M32" s="368"/>
      <c r="N32" s="389" t="s">
        <v>584</v>
      </c>
      <c r="O32" s="142" t="s">
        <v>418</v>
      </c>
      <c r="P32" s="371" t="s">
        <v>585</v>
      </c>
      <c r="Q32" s="402" t="s">
        <v>51</v>
      </c>
      <c r="R32" s="360"/>
      <c r="S32" s="360"/>
      <c r="T32" s="504" t="s">
        <v>584</v>
      </c>
      <c r="U32" s="142" t="s">
        <v>418</v>
      </c>
      <c r="V32" s="372" t="s">
        <v>585</v>
      </c>
    </row>
    <row r="33" spans="1:22" ht="28.8" x14ac:dyDescent="0.3">
      <c r="A33" s="75">
        <f>COUNTA(#REF!)</f>
        <v>1</v>
      </c>
      <c r="B33" s="856"/>
      <c r="C33" s="858"/>
      <c r="D33" s="41" t="s">
        <v>65</v>
      </c>
      <c r="E33" s="49" t="s">
        <v>66</v>
      </c>
      <c r="F33" s="368"/>
      <c r="G33" s="389" t="s">
        <v>421</v>
      </c>
      <c r="H33" s="50" t="s">
        <v>586</v>
      </c>
      <c r="I33" s="401" t="s">
        <v>422</v>
      </c>
      <c r="J33" s="500"/>
      <c r="K33" s="503" t="s">
        <v>66</v>
      </c>
      <c r="L33" s="395"/>
      <c r="M33" s="368"/>
      <c r="N33" s="389" t="s">
        <v>421</v>
      </c>
      <c r="O33" s="50" t="s">
        <v>586</v>
      </c>
      <c r="P33" s="371" t="s">
        <v>422</v>
      </c>
      <c r="Q33" s="402" t="s">
        <v>66</v>
      </c>
      <c r="R33" s="360"/>
      <c r="S33" s="360"/>
      <c r="T33" s="504" t="s">
        <v>421</v>
      </c>
      <c r="U33" s="50" t="s">
        <v>586</v>
      </c>
      <c r="V33" s="372" t="s">
        <v>422</v>
      </c>
    </row>
    <row r="34" spans="1:22" ht="28.8" x14ac:dyDescent="0.3">
      <c r="A34" s="75">
        <f>COUNTA(#REF!)</f>
        <v>1</v>
      </c>
      <c r="B34" s="856"/>
      <c r="C34" s="858"/>
      <c r="D34" s="41" t="s">
        <v>124</v>
      </c>
      <c r="E34" s="49" t="s">
        <v>158</v>
      </c>
      <c r="F34" s="516" t="s">
        <v>158</v>
      </c>
      <c r="G34" s="517"/>
      <c r="H34" s="518"/>
      <c r="I34" s="519"/>
      <c r="J34" s="500"/>
      <c r="K34" s="148" t="s">
        <v>169</v>
      </c>
      <c r="L34" s="157" t="s">
        <v>169</v>
      </c>
      <c r="M34" s="395"/>
      <c r="N34" s="389" t="s">
        <v>429</v>
      </c>
      <c r="O34" s="518"/>
      <c r="P34" s="520"/>
      <c r="Q34" s="402" t="s">
        <v>169</v>
      </c>
      <c r="R34" s="157" t="s">
        <v>169</v>
      </c>
      <c r="S34" s="360"/>
      <c r="T34" s="504"/>
      <c r="U34" s="518"/>
      <c r="V34" s="521"/>
    </row>
    <row r="35" spans="1:22" ht="43.8" thickBot="1" x14ac:dyDescent="0.35">
      <c r="A35" s="75">
        <f>COUNTA(#REF!)</f>
        <v>1</v>
      </c>
      <c r="B35" s="856"/>
      <c r="C35" s="858"/>
      <c r="D35" s="41" t="s">
        <v>67</v>
      </c>
      <c r="E35" s="49" t="s">
        <v>66</v>
      </c>
      <c r="F35" s="395"/>
      <c r="G35" s="389" t="s">
        <v>429</v>
      </c>
      <c r="H35" s="393" t="s">
        <v>430</v>
      </c>
      <c r="I35" s="401" t="s">
        <v>431</v>
      </c>
      <c r="J35" s="500"/>
      <c r="K35" s="148" t="s">
        <v>66</v>
      </c>
      <c r="L35" s="360"/>
      <c r="M35" s="392"/>
      <c r="N35" s="522" t="s">
        <v>432</v>
      </c>
      <c r="O35" s="393" t="s">
        <v>430</v>
      </c>
      <c r="P35" s="371" t="s">
        <v>431</v>
      </c>
      <c r="Q35" s="402" t="s">
        <v>66</v>
      </c>
      <c r="R35" s="360"/>
      <c r="S35" s="360"/>
      <c r="T35" s="504" t="s">
        <v>429</v>
      </c>
      <c r="U35" s="393" t="s">
        <v>430</v>
      </c>
      <c r="V35" s="372" t="s">
        <v>431</v>
      </c>
    </row>
    <row r="36" spans="1:22" ht="29.4" thickBot="1" x14ac:dyDescent="0.35">
      <c r="A36" s="75">
        <f>COUNTA(#REF!)</f>
        <v>1</v>
      </c>
      <c r="B36" s="857"/>
      <c r="C36" s="859"/>
      <c r="D36" s="29" t="s">
        <v>68</v>
      </c>
      <c r="E36" s="523" t="s">
        <v>51</v>
      </c>
      <c r="F36" s="475"/>
      <c r="G36" s="522" t="s">
        <v>432</v>
      </c>
      <c r="H36" s="524" t="s">
        <v>433</v>
      </c>
      <c r="I36" s="401" t="s">
        <v>434</v>
      </c>
      <c r="J36" s="500"/>
      <c r="K36" s="525" t="s">
        <v>51</v>
      </c>
      <c r="L36" s="360"/>
      <c r="M36" s="392"/>
      <c r="O36" s="524" t="s">
        <v>433</v>
      </c>
      <c r="P36" s="371" t="s">
        <v>434</v>
      </c>
      <c r="Q36" s="402" t="s">
        <v>51</v>
      </c>
      <c r="R36" s="100" t="s">
        <v>587</v>
      </c>
      <c r="S36" s="360"/>
      <c r="T36" s="522" t="s">
        <v>432</v>
      </c>
      <c r="U36" s="524" t="s">
        <v>433</v>
      </c>
      <c r="V36" s="372" t="s">
        <v>434</v>
      </c>
    </row>
    <row r="37" spans="1:22" ht="28.8" x14ac:dyDescent="0.3">
      <c r="A37" s="75">
        <f>SUM(A3:A36)</f>
        <v>33</v>
      </c>
      <c r="B37" s="96">
        <v>10</v>
      </c>
      <c r="C37" s="97" t="s">
        <v>70</v>
      </c>
      <c r="D37" s="423" t="s">
        <v>448</v>
      </c>
      <c r="E37" s="59" t="s">
        <v>71</v>
      </c>
      <c r="K37" s="59" t="s">
        <v>71</v>
      </c>
      <c r="Q37" s="59" t="s">
        <v>71</v>
      </c>
    </row>
    <row r="38" spans="1:22" ht="15.6" x14ac:dyDescent="0.3">
      <c r="D38" s="131" t="s">
        <v>588</v>
      </c>
      <c r="Q38" s="59" t="s">
        <v>72</v>
      </c>
    </row>
  </sheetData>
  <mergeCells count="16">
    <mergeCell ref="B4:B6"/>
    <mergeCell ref="C4:C6"/>
    <mergeCell ref="B7:B9"/>
    <mergeCell ref="C7:C9"/>
    <mergeCell ref="B10:B11"/>
    <mergeCell ref="C10:C11"/>
    <mergeCell ref="B23:B36"/>
    <mergeCell ref="C23:C36"/>
    <mergeCell ref="D25:D27"/>
    <mergeCell ref="D30:D31"/>
    <mergeCell ref="B12:B13"/>
    <mergeCell ref="C12:C13"/>
    <mergeCell ref="B14:B17"/>
    <mergeCell ref="C14:C17"/>
    <mergeCell ref="B20:B22"/>
    <mergeCell ref="C20:C22"/>
  </mergeCells>
  <conditionalFormatting sqref="F7:F8">
    <cfRule type="expression" dxfId="25" priority="9">
      <formula>F7&lt;&gt;""</formula>
    </cfRule>
  </conditionalFormatting>
  <conditionalFormatting sqref="F10:F11">
    <cfRule type="expression" dxfId="24" priority="8">
      <formula>F10&lt;&gt;""</formula>
    </cfRule>
  </conditionalFormatting>
  <conditionalFormatting sqref="F13:F15">
    <cfRule type="expression" dxfId="23" priority="6">
      <formula>F13&lt;&gt;""</formula>
    </cfRule>
  </conditionalFormatting>
  <conditionalFormatting sqref="G4:G36 T4:T36 I25:J25 I30:J30 H30:H35 O30:O35 U30:U35">
    <cfRule type="expression" dxfId="22" priority="26">
      <formula>G4&lt;&gt;""</formula>
    </cfRule>
  </conditionalFormatting>
  <conditionalFormatting sqref="G2:J2">
    <cfRule type="expression" dxfId="21" priority="13">
      <formula>G2&lt;&gt;""</formula>
    </cfRule>
  </conditionalFormatting>
  <conditionalFormatting sqref="H4:H10">
    <cfRule type="expression" dxfId="20" priority="18">
      <formula>H4&lt;&gt;""</formula>
    </cfRule>
  </conditionalFormatting>
  <conditionalFormatting sqref="H12">
    <cfRule type="expression" dxfId="19" priority="17">
      <formula>H12&lt;&gt;""</formula>
    </cfRule>
  </conditionalFormatting>
  <conditionalFormatting sqref="H15:H28">
    <cfRule type="expression" dxfId="18" priority="16">
      <formula>H15&lt;&gt;""</formula>
    </cfRule>
  </conditionalFormatting>
  <conditionalFormatting sqref="I4:J22">
    <cfRule type="expression" dxfId="17" priority="25">
      <formula>I4&lt;&gt;""</formula>
    </cfRule>
  </conditionalFormatting>
  <conditionalFormatting sqref="L5:L7">
    <cfRule type="expression" dxfId="16" priority="7">
      <formula>L5&lt;&gt;""</formula>
    </cfRule>
  </conditionalFormatting>
  <conditionalFormatting sqref="L10">
    <cfRule type="expression" dxfId="15" priority="5">
      <formula>L10&lt;&gt;""</formula>
    </cfRule>
  </conditionalFormatting>
  <conditionalFormatting sqref="L18">
    <cfRule type="expression" dxfId="14" priority="4">
      <formula>L18&lt;&gt;""</formula>
    </cfRule>
  </conditionalFormatting>
  <conditionalFormatting sqref="N4:N35">
    <cfRule type="expression" dxfId="13" priority="12">
      <formula>N4&lt;&gt;""</formula>
    </cfRule>
  </conditionalFormatting>
  <conditionalFormatting sqref="N2:P2">
    <cfRule type="expression" dxfId="12" priority="11">
      <formula>N2&lt;&gt;""</formula>
    </cfRule>
  </conditionalFormatting>
  <conditionalFormatting sqref="O21:O28">
    <cfRule type="expression" dxfId="11" priority="15">
      <formula>O21&lt;&gt;""</formula>
    </cfRule>
  </conditionalFormatting>
  <conditionalFormatting sqref="P4:P22">
    <cfRule type="expression" dxfId="10" priority="23">
      <formula>P4&lt;&gt;""</formula>
    </cfRule>
  </conditionalFormatting>
  <conditionalFormatting sqref="P25 P30">
    <cfRule type="expression" dxfId="9" priority="24">
      <formula>P25&lt;&gt;""</formula>
    </cfRule>
  </conditionalFormatting>
  <conditionalFormatting sqref="P26">
    <cfRule type="cellIs" dxfId="8" priority="22" operator="between">
      <formula>0.0001</formula>
      <formula>0.4</formula>
    </cfRule>
  </conditionalFormatting>
  <conditionalFormatting sqref="R5:R6">
    <cfRule type="expression" dxfId="7" priority="3">
      <formula>R5&lt;&gt;""</formula>
    </cfRule>
  </conditionalFormatting>
  <conditionalFormatting sqref="R9">
    <cfRule type="expression" dxfId="6" priority="2">
      <formula>R9&lt;&gt;""</formula>
    </cfRule>
  </conditionalFormatting>
  <conditionalFormatting sqref="R18">
    <cfRule type="expression" dxfId="5" priority="1">
      <formula>R18&lt;&gt;""</formula>
    </cfRule>
  </conditionalFormatting>
  <conditionalFormatting sqref="T2:V2">
    <cfRule type="expression" dxfId="4" priority="10">
      <formula>T2&lt;&gt;""</formula>
    </cfRule>
  </conditionalFormatting>
  <conditionalFormatting sqref="U21:U28">
    <cfRule type="expression" dxfId="3" priority="14">
      <formula>U21&lt;&gt;""</formula>
    </cfRule>
  </conditionalFormatting>
  <conditionalFormatting sqref="V4:V22">
    <cfRule type="expression" dxfId="2" priority="20">
      <formula>V4&lt;&gt;""</formula>
    </cfRule>
  </conditionalFormatting>
  <conditionalFormatting sqref="V25 V30">
    <cfRule type="expression" dxfId="1" priority="21">
      <formula>V25&lt;&gt;""</formula>
    </cfRule>
  </conditionalFormatting>
  <conditionalFormatting sqref="V26:V28">
    <cfRule type="expression" dxfId="0" priority="19">
      <formula>AND(#REF!&lt;&gt;"",V26="")</formula>
    </cfRule>
  </conditionalFormatting>
  <hyperlinks>
    <hyperlink ref="D37" r:id="rId1" display="https://www.etsi.org/human-factors-accessibility/en-301-549-v3-the-harmonized-european-standard-for-ict-accessibility" xr:uid="{216E18DB-DFEC-4983-AA36-3B97D793F3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19153-0C14-4544-A202-44AD88019427}">
  <dimension ref="B2:F37"/>
  <sheetViews>
    <sheetView topLeftCell="A10" workbookViewId="0">
      <selection activeCell="F21" sqref="F21"/>
    </sheetView>
  </sheetViews>
  <sheetFormatPr defaultRowHeight="14.4" x14ac:dyDescent="0.3"/>
  <cols>
    <col min="1" max="1" width="5.4414062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44140625" customWidth="1"/>
  </cols>
  <sheetData>
    <row r="2" spans="2:6" ht="21.6" thickBot="1" x14ac:dyDescent="0.45">
      <c r="B2" s="792" t="s">
        <v>732</v>
      </c>
      <c r="C2" s="793"/>
      <c r="D2" s="793"/>
      <c r="E2" s="793"/>
      <c r="F2" s="793"/>
    </row>
    <row r="3" spans="2:6" ht="18.600000000000001" thickBot="1" x14ac:dyDescent="0.35">
      <c r="B3" s="6" t="s">
        <v>2</v>
      </c>
      <c r="C3" s="567" t="s">
        <v>3</v>
      </c>
      <c r="D3" s="568" t="s">
        <v>4</v>
      </c>
      <c r="E3" s="569" t="s">
        <v>5</v>
      </c>
      <c r="F3" s="569" t="s">
        <v>6</v>
      </c>
    </row>
    <row r="4" spans="2:6" ht="31.8" thickBot="1" x14ac:dyDescent="0.35">
      <c r="B4" s="158"/>
      <c r="C4" s="567" t="s">
        <v>733</v>
      </c>
      <c r="D4" s="570"/>
      <c r="E4" s="570"/>
      <c r="F4" s="571" t="s">
        <v>744</v>
      </c>
    </row>
    <row r="5" spans="2:6" ht="16.2" thickTop="1" x14ac:dyDescent="0.3">
      <c r="B5" s="794">
        <v>1</v>
      </c>
      <c r="C5" s="797" t="s">
        <v>7</v>
      </c>
      <c r="D5" s="20" t="s">
        <v>8</v>
      </c>
      <c r="E5" s="572" t="s">
        <v>87</v>
      </c>
      <c r="F5" s="573" t="s">
        <v>87</v>
      </c>
    </row>
    <row r="6" spans="2:6" ht="31.2" x14ac:dyDescent="0.3">
      <c r="B6" s="795"/>
      <c r="C6" s="798"/>
      <c r="D6" s="162" t="s">
        <v>10</v>
      </c>
      <c r="E6" s="574" t="s">
        <v>11</v>
      </c>
      <c r="F6" s="575" t="s">
        <v>36</v>
      </c>
    </row>
    <row r="7" spans="2:6" ht="63" thickBot="1" x14ac:dyDescent="0.35">
      <c r="B7" s="796"/>
      <c r="C7" s="799"/>
      <c r="D7" s="17" t="s">
        <v>12</v>
      </c>
      <c r="E7" s="576" t="s">
        <v>13</v>
      </c>
      <c r="F7" s="577" t="s">
        <v>216</v>
      </c>
    </row>
    <row r="8" spans="2:6" ht="31.8" thickTop="1" x14ac:dyDescent="0.3">
      <c r="B8" s="771">
        <v>2</v>
      </c>
      <c r="C8" s="802" t="s">
        <v>14</v>
      </c>
      <c r="D8" s="20" t="s">
        <v>15</v>
      </c>
      <c r="E8" s="572" t="s">
        <v>109</v>
      </c>
      <c r="F8" s="573" t="s">
        <v>218</v>
      </c>
    </row>
    <row r="9" spans="2:6" ht="15.6" x14ac:dyDescent="0.3">
      <c r="B9" s="771"/>
      <c r="C9" s="798"/>
      <c r="D9" s="14" t="s">
        <v>17</v>
      </c>
      <c r="E9" s="578" t="s">
        <v>110</v>
      </c>
      <c r="F9" s="579" t="s">
        <v>230</v>
      </c>
    </row>
    <row r="10" spans="2:6" ht="16.2" thickBot="1" x14ac:dyDescent="0.35">
      <c r="B10" s="800"/>
      <c r="C10" s="799"/>
      <c r="D10" s="23" t="s">
        <v>19</v>
      </c>
      <c r="E10" s="580" t="s">
        <v>111</v>
      </c>
      <c r="F10" s="581" t="s">
        <v>239</v>
      </c>
    </row>
    <row r="11" spans="2:6" ht="47.4" thickTop="1" x14ac:dyDescent="0.3">
      <c r="B11" s="801">
        <v>3</v>
      </c>
      <c r="C11" s="802" t="s">
        <v>21</v>
      </c>
      <c r="D11" s="162" t="s">
        <v>22</v>
      </c>
      <c r="E11" s="574" t="s">
        <v>112</v>
      </c>
      <c r="F11" s="575" t="s">
        <v>262</v>
      </c>
    </row>
    <row r="12" spans="2:6" ht="31.8" thickBot="1" x14ac:dyDescent="0.35">
      <c r="B12" s="796"/>
      <c r="C12" s="799"/>
      <c r="D12" s="166" t="s">
        <v>23</v>
      </c>
      <c r="E12" s="582" t="s">
        <v>113</v>
      </c>
      <c r="F12" s="583" t="s">
        <v>263</v>
      </c>
    </row>
    <row r="13" spans="2:6" ht="16.8" thickTop="1" thickBot="1" x14ac:dyDescent="0.35">
      <c r="B13" s="686">
        <v>4</v>
      </c>
      <c r="C13" s="687" t="s">
        <v>879</v>
      </c>
      <c r="D13" s="167" t="s">
        <v>28</v>
      </c>
      <c r="E13" s="576" t="s">
        <v>136</v>
      </c>
      <c r="F13" s="577" t="s">
        <v>136</v>
      </c>
    </row>
    <row r="14" spans="2:6" ht="31.8" thickTop="1" x14ac:dyDescent="0.3">
      <c r="B14" s="801">
        <v>5</v>
      </c>
      <c r="C14" s="802" t="s">
        <v>30</v>
      </c>
      <c r="D14" s="165" t="s">
        <v>31</v>
      </c>
      <c r="E14" s="584" t="s">
        <v>78</v>
      </c>
      <c r="F14" s="585" t="s">
        <v>295</v>
      </c>
    </row>
    <row r="15" spans="2:6" ht="15.6" x14ac:dyDescent="0.3">
      <c r="B15" s="795"/>
      <c r="C15" s="798"/>
      <c r="D15" s="166" t="s">
        <v>33</v>
      </c>
      <c r="E15" s="586" t="s">
        <v>34</v>
      </c>
      <c r="F15" s="587" t="s">
        <v>309</v>
      </c>
    </row>
    <row r="16" spans="2:6" ht="16.2" thickBot="1" x14ac:dyDescent="0.35">
      <c r="B16" s="796"/>
      <c r="C16" s="799"/>
      <c r="D16" s="166" t="s">
        <v>35</v>
      </c>
      <c r="E16" s="582" t="s">
        <v>36</v>
      </c>
      <c r="F16" s="583" t="s">
        <v>36</v>
      </c>
    </row>
    <row r="17" spans="2:6" ht="32.4" thickTop="1" thickBot="1" x14ac:dyDescent="0.35">
      <c r="B17" s="563">
        <v>6</v>
      </c>
      <c r="C17" s="163" t="s">
        <v>38</v>
      </c>
      <c r="D17" s="165" t="s">
        <v>39</v>
      </c>
      <c r="E17" s="695" t="s">
        <v>116</v>
      </c>
      <c r="F17" s="585" t="s">
        <v>319</v>
      </c>
    </row>
    <row r="18" spans="2:6" ht="48" thickTop="1" thickBot="1" x14ac:dyDescent="0.35">
      <c r="B18" s="794">
        <v>7</v>
      </c>
      <c r="C18" s="813" t="s">
        <v>102</v>
      </c>
      <c r="D18" s="74" t="s">
        <v>117</v>
      </c>
      <c r="E18" s="584" t="str">
        <f>'And-Rugged'!$E$20</f>
        <v>MIL-STD810H compliant (Documentation to be provided)</v>
      </c>
      <c r="F18" s="598" t="s">
        <v>908</v>
      </c>
    </row>
    <row r="19" spans="2:6" ht="32.4" thickTop="1" thickBot="1" x14ac:dyDescent="0.35">
      <c r="B19" s="812"/>
      <c r="C19" s="814"/>
      <c r="D19" s="74" t="s">
        <v>42</v>
      </c>
      <c r="E19" s="584" t="s">
        <v>875</v>
      </c>
      <c r="F19" s="691" t="s">
        <v>888</v>
      </c>
    </row>
    <row r="20" spans="2:6" ht="15.6" x14ac:dyDescent="0.3">
      <c r="B20" s="770">
        <v>8</v>
      </c>
      <c r="C20" s="824" t="s">
        <v>44</v>
      </c>
      <c r="D20" s="599" t="s">
        <v>45</v>
      </c>
      <c r="E20" s="600" t="s">
        <v>46</v>
      </c>
      <c r="F20" s="688" t="s">
        <v>36</v>
      </c>
    </row>
    <row r="21" spans="2:6" ht="29.4" thickBot="1" x14ac:dyDescent="0.35">
      <c r="B21" s="800"/>
      <c r="C21" s="825"/>
      <c r="D21" s="599" t="s">
        <v>730</v>
      </c>
      <c r="E21" s="601" t="s">
        <v>910</v>
      </c>
      <c r="F21" s="688" t="s">
        <v>911</v>
      </c>
    </row>
    <row r="22" spans="2:6" ht="110.4" thickTop="1" thickBot="1" x14ac:dyDescent="0.35">
      <c r="B22" s="563">
        <v>9</v>
      </c>
      <c r="C22" s="163" t="s">
        <v>119</v>
      </c>
      <c r="D22" s="597" t="s">
        <v>120</v>
      </c>
      <c r="E22" s="694" t="s">
        <v>874</v>
      </c>
      <c r="F22" s="692" t="s">
        <v>36</v>
      </c>
    </row>
    <row r="23" spans="2:6" ht="15.6" x14ac:dyDescent="0.3">
      <c r="B23" s="770">
        <v>10</v>
      </c>
      <c r="C23" s="815" t="s">
        <v>80</v>
      </c>
      <c r="D23" s="590" t="s">
        <v>50</v>
      </c>
      <c r="E23" s="591" t="s">
        <v>51</v>
      </c>
      <c r="F23" s="592" t="s">
        <v>734</v>
      </c>
    </row>
    <row r="24" spans="2:6" ht="15.6" x14ac:dyDescent="0.3">
      <c r="B24" s="771"/>
      <c r="C24" s="816"/>
      <c r="D24" s="589" t="s">
        <v>52</v>
      </c>
      <c r="E24" s="593" t="s">
        <v>53</v>
      </c>
      <c r="F24" s="594" t="s">
        <v>735</v>
      </c>
    </row>
    <row r="25" spans="2:6" ht="28.8" x14ac:dyDescent="0.3">
      <c r="B25" s="771"/>
      <c r="C25" s="816"/>
      <c r="D25" s="589" t="s">
        <v>58</v>
      </c>
      <c r="E25" s="593" t="s">
        <v>51</v>
      </c>
      <c r="F25" s="594" t="s">
        <v>736</v>
      </c>
    </row>
    <row r="26" spans="2:6" ht="28.8" x14ac:dyDescent="0.3">
      <c r="B26" s="771"/>
      <c r="C26" s="816"/>
      <c r="D26" s="589" t="s">
        <v>59</v>
      </c>
      <c r="E26" s="593" t="s">
        <v>60</v>
      </c>
      <c r="F26" s="594" t="s">
        <v>737</v>
      </c>
    </row>
    <row r="27" spans="2:6" x14ac:dyDescent="0.3">
      <c r="B27" s="771"/>
      <c r="C27" s="816"/>
      <c r="D27" s="822" t="s">
        <v>61</v>
      </c>
      <c r="E27" s="593" t="s">
        <v>122</v>
      </c>
      <c r="F27" s="594" t="s">
        <v>738</v>
      </c>
    </row>
    <row r="28" spans="2:6" x14ac:dyDescent="0.3">
      <c r="B28" s="771"/>
      <c r="C28" s="816"/>
      <c r="D28" s="823"/>
      <c r="E28" s="593" t="s">
        <v>123</v>
      </c>
      <c r="F28" s="594" t="s">
        <v>739</v>
      </c>
    </row>
    <row r="29" spans="2:6" ht="15.6" x14ac:dyDescent="0.3">
      <c r="B29" s="771"/>
      <c r="C29" s="816"/>
      <c r="D29" s="589" t="s">
        <v>64</v>
      </c>
      <c r="E29" s="593" t="s">
        <v>51</v>
      </c>
      <c r="F29" s="594" t="s">
        <v>740</v>
      </c>
    </row>
    <row r="30" spans="2:6" ht="31.05" customHeight="1" x14ac:dyDescent="0.3">
      <c r="B30" s="771"/>
      <c r="C30" s="816"/>
      <c r="D30" s="589" t="s">
        <v>65</v>
      </c>
      <c r="E30" s="593" t="s">
        <v>66</v>
      </c>
      <c r="F30" s="594" t="s">
        <v>741</v>
      </c>
    </row>
    <row r="31" spans="2:6" ht="28.8" x14ac:dyDescent="0.3">
      <c r="B31" s="771"/>
      <c r="C31" s="816"/>
      <c r="D31" s="589" t="s">
        <v>67</v>
      </c>
      <c r="E31" s="593" t="s">
        <v>66</v>
      </c>
      <c r="F31" s="594" t="s">
        <v>742</v>
      </c>
    </row>
    <row r="32" spans="2:6" ht="16.2" thickBot="1" x14ac:dyDescent="0.35">
      <c r="B32" s="772"/>
      <c r="C32" s="817"/>
      <c r="D32" s="588" t="s">
        <v>68</v>
      </c>
      <c r="E32" s="595" t="s">
        <v>51</v>
      </c>
      <c r="F32" s="596" t="s">
        <v>743</v>
      </c>
    </row>
    <row r="33" spans="2:6" ht="15" thickTop="1" x14ac:dyDescent="0.3">
      <c r="B33" s="803">
        <v>11</v>
      </c>
      <c r="C33" s="806" t="s">
        <v>41</v>
      </c>
      <c r="D33" s="809" t="s">
        <v>73</v>
      </c>
      <c r="E33" s="818" t="s">
        <v>864</v>
      </c>
      <c r="F33" s="821" t="s">
        <v>36</v>
      </c>
    </row>
    <row r="34" spans="2:6" x14ac:dyDescent="0.3">
      <c r="B34" s="804"/>
      <c r="C34" s="807"/>
      <c r="D34" s="810"/>
      <c r="E34" s="819"/>
      <c r="F34" s="821"/>
    </row>
    <row r="35" spans="2:6" x14ac:dyDescent="0.3">
      <c r="B35" s="804"/>
      <c r="C35" s="807"/>
      <c r="D35" s="810"/>
      <c r="E35" s="819"/>
      <c r="F35" s="821"/>
    </row>
    <row r="36" spans="2:6" ht="16.2" customHeight="1" thickBot="1" x14ac:dyDescent="0.35">
      <c r="B36" s="805"/>
      <c r="C36" s="808"/>
      <c r="D36" s="811"/>
      <c r="E36" s="820"/>
      <c r="F36" s="821"/>
    </row>
    <row r="37" spans="2:6" ht="15" thickTop="1" x14ac:dyDescent="0.3"/>
  </sheetData>
  <mergeCells count="21">
    <mergeCell ref="E33:E36"/>
    <mergeCell ref="F33:F36"/>
    <mergeCell ref="C8:C10"/>
    <mergeCell ref="D27:D28"/>
    <mergeCell ref="C20:C21"/>
    <mergeCell ref="B20:B21"/>
    <mergeCell ref="B33:B36"/>
    <mergeCell ref="C33:C36"/>
    <mergeCell ref="D33:D36"/>
    <mergeCell ref="B14:B16"/>
    <mergeCell ref="C14:C16"/>
    <mergeCell ref="B18:B19"/>
    <mergeCell ref="C18:C19"/>
    <mergeCell ref="B23:B32"/>
    <mergeCell ref="C23:C32"/>
    <mergeCell ref="B2:F2"/>
    <mergeCell ref="B5:B7"/>
    <mergeCell ref="C5:C7"/>
    <mergeCell ref="B8:B10"/>
    <mergeCell ref="B11:B12"/>
    <mergeCell ref="C11:C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877D-FD64-4B54-AA4A-EB54C91BC9E3}">
  <dimension ref="A1:T7"/>
  <sheetViews>
    <sheetView zoomScale="70" zoomScaleNormal="70" workbookViewId="0"/>
  </sheetViews>
  <sheetFormatPr defaultRowHeight="14.4" x14ac:dyDescent="0.3"/>
  <cols>
    <col min="1" max="1" width="5.109375" customWidth="1"/>
    <col min="2" max="2" width="21.5546875" customWidth="1"/>
    <col min="3" max="3" width="16.109375" customWidth="1"/>
    <col min="4" max="4" width="32.88671875" bestFit="1" customWidth="1"/>
    <col min="5" max="6" width="16.109375" customWidth="1"/>
    <col min="7" max="8" width="16.88671875" customWidth="1"/>
    <col min="9" max="10" width="15.88671875" customWidth="1"/>
    <col min="11" max="12" width="17.44140625" customWidth="1"/>
    <col min="13" max="14" width="17.109375" customWidth="1"/>
    <col min="15" max="16" width="16.88671875" customWidth="1"/>
    <col min="17" max="17" width="15.6640625" bestFit="1" customWidth="1"/>
    <col min="18" max="18" width="15.6640625" customWidth="1"/>
    <col min="19" max="19" width="16.109375" bestFit="1" customWidth="1"/>
    <col min="20" max="20" width="15.6640625" customWidth="1"/>
  </cols>
  <sheetData>
    <row r="1" spans="1:20" ht="15" thickBot="1" x14ac:dyDescent="0.35">
      <c r="A1" t="s">
        <v>683</v>
      </c>
    </row>
    <row r="2" spans="1:20" ht="34.200000000000003" customHeight="1" x14ac:dyDescent="0.3">
      <c r="E2" s="826" t="s">
        <v>684</v>
      </c>
      <c r="F2" s="827"/>
      <c r="G2" s="827"/>
      <c r="H2" s="827"/>
      <c r="I2" s="827"/>
      <c r="J2" s="827"/>
      <c r="K2" s="827"/>
      <c r="L2" s="827"/>
      <c r="M2" s="827"/>
      <c r="N2" s="827"/>
      <c r="O2" s="827"/>
      <c r="P2" s="827"/>
      <c r="Q2" s="827"/>
      <c r="R2" s="827"/>
      <c r="S2" s="827"/>
      <c r="T2" s="828"/>
    </row>
    <row r="3" spans="1:20" s="545" customFormat="1" ht="43.8" thickBot="1" x14ac:dyDescent="0.35">
      <c r="B3" s="697" t="s">
        <v>685</v>
      </c>
      <c r="C3" s="697" t="s">
        <v>686</v>
      </c>
      <c r="D3" s="698" t="s">
        <v>687</v>
      </c>
      <c r="E3" s="699" t="s">
        <v>688</v>
      </c>
      <c r="F3" s="700" t="s">
        <v>689</v>
      </c>
      <c r="G3" s="700" t="s">
        <v>690</v>
      </c>
      <c r="H3" s="700" t="s">
        <v>691</v>
      </c>
      <c r="I3" s="700" t="s">
        <v>692</v>
      </c>
      <c r="J3" s="700" t="s">
        <v>693</v>
      </c>
      <c r="K3" s="700" t="s">
        <v>694</v>
      </c>
      <c r="L3" s="700" t="s">
        <v>695</v>
      </c>
      <c r="M3" s="700" t="s">
        <v>696</v>
      </c>
      <c r="N3" s="700" t="s">
        <v>697</v>
      </c>
      <c r="O3" s="700" t="s">
        <v>698</v>
      </c>
      <c r="P3" s="700" t="s">
        <v>699</v>
      </c>
      <c r="Q3" s="700" t="s">
        <v>700</v>
      </c>
      <c r="R3" s="700" t="s">
        <v>701</v>
      </c>
      <c r="S3" s="700" t="s">
        <v>702</v>
      </c>
      <c r="T3" s="705" t="s">
        <v>703</v>
      </c>
    </row>
    <row r="4" spans="1:20" s="546" customFormat="1" x14ac:dyDescent="0.3">
      <c r="B4" s="547" t="s">
        <v>704</v>
      </c>
      <c r="C4" s="548"/>
      <c r="D4" s="549"/>
      <c r="E4" s="550"/>
      <c r="F4" s="551"/>
      <c r="G4" s="551"/>
      <c r="H4" s="551"/>
      <c r="I4" s="551"/>
      <c r="J4" s="551"/>
      <c r="K4" s="551"/>
      <c r="L4" s="551"/>
      <c r="M4" s="551"/>
      <c r="N4" s="551"/>
      <c r="O4" s="551"/>
      <c r="P4" s="551"/>
      <c r="Q4" s="551"/>
      <c r="R4" s="551"/>
      <c r="S4" s="551"/>
      <c r="T4" s="552"/>
    </row>
    <row r="5" spans="1:20" s="546" customFormat="1" ht="86.4" x14ac:dyDescent="0.3">
      <c r="B5" s="553" t="s">
        <v>705</v>
      </c>
      <c r="C5" s="554" t="s">
        <v>706</v>
      </c>
      <c r="D5" s="555" t="s">
        <v>707</v>
      </c>
      <c r="E5" s="556" t="s">
        <v>708</v>
      </c>
      <c r="F5" s="557" t="s">
        <v>907</v>
      </c>
      <c r="G5" s="558" t="s">
        <v>158</v>
      </c>
      <c r="H5" s="558" t="s">
        <v>158</v>
      </c>
      <c r="I5" s="558" t="s">
        <v>158</v>
      </c>
      <c r="J5" s="558" t="s">
        <v>158</v>
      </c>
      <c r="K5" s="558" t="s">
        <v>158</v>
      </c>
      <c r="L5" s="558" t="s">
        <v>158</v>
      </c>
      <c r="M5" s="558" t="s">
        <v>158</v>
      </c>
      <c r="N5" s="558" t="s">
        <v>158</v>
      </c>
      <c r="O5" s="558" t="s">
        <v>158</v>
      </c>
      <c r="P5" s="558" t="s">
        <v>158</v>
      </c>
      <c r="Q5" s="558" t="s">
        <v>158</v>
      </c>
      <c r="R5" s="558"/>
      <c r="S5" s="558" t="s">
        <v>158</v>
      </c>
      <c r="T5" s="559"/>
    </row>
    <row r="6" spans="1:20" s="546" customFormat="1" ht="186.6" customHeight="1" x14ac:dyDescent="0.3">
      <c r="B6" s="553" t="s">
        <v>709</v>
      </c>
      <c r="C6" s="554" t="s">
        <v>710</v>
      </c>
      <c r="D6" s="555" t="s">
        <v>711</v>
      </c>
      <c r="E6" s="560" t="s">
        <v>158</v>
      </c>
      <c r="F6" s="558"/>
      <c r="G6" s="554" t="s">
        <v>712</v>
      </c>
      <c r="H6" s="557" t="s">
        <v>905</v>
      </c>
      <c r="I6" s="554" t="s">
        <v>713</v>
      </c>
      <c r="J6" s="557" t="s">
        <v>904</v>
      </c>
      <c r="K6" s="554" t="s">
        <v>714</v>
      </c>
      <c r="L6" s="557" t="s">
        <v>901</v>
      </c>
      <c r="M6" s="554" t="s">
        <v>715</v>
      </c>
      <c r="N6" s="557" t="s">
        <v>900</v>
      </c>
      <c r="O6" s="554" t="s">
        <v>716</v>
      </c>
      <c r="P6" s="557" t="s">
        <v>897</v>
      </c>
      <c r="Q6" s="554" t="s">
        <v>717</v>
      </c>
      <c r="R6" s="557" t="s">
        <v>895</v>
      </c>
      <c r="S6" s="554" t="s">
        <v>718</v>
      </c>
      <c r="T6" s="561" t="s">
        <v>893</v>
      </c>
    </row>
    <row r="7" spans="1:20" s="546" customFormat="1" ht="194.4" customHeight="1" x14ac:dyDescent="0.3">
      <c r="B7" s="562" t="s">
        <v>719</v>
      </c>
      <c r="C7" s="554" t="s">
        <v>720</v>
      </c>
      <c r="D7" s="555" t="s">
        <v>721</v>
      </c>
      <c r="E7" s="560" t="s">
        <v>158</v>
      </c>
      <c r="F7" s="558"/>
      <c r="G7" s="554" t="s">
        <v>722</v>
      </c>
      <c r="H7" s="557" t="s">
        <v>906</v>
      </c>
      <c r="I7" s="554" t="s">
        <v>723</v>
      </c>
      <c r="J7" s="557" t="s">
        <v>903</v>
      </c>
      <c r="K7" s="554" t="s">
        <v>724</v>
      </c>
      <c r="L7" s="557" t="s">
        <v>902</v>
      </c>
      <c r="M7" s="554" t="s">
        <v>725</v>
      </c>
      <c r="N7" s="557" t="s">
        <v>899</v>
      </c>
      <c r="O7" s="554" t="s">
        <v>726</v>
      </c>
      <c r="P7" s="557" t="s">
        <v>898</v>
      </c>
      <c r="Q7" s="554" t="s">
        <v>727</v>
      </c>
      <c r="R7" s="557" t="s">
        <v>896</v>
      </c>
      <c r="S7" s="554" t="s">
        <v>728</v>
      </c>
      <c r="T7" s="561" t="s">
        <v>894</v>
      </c>
    </row>
  </sheetData>
  <mergeCells count="1">
    <mergeCell ref="E2:T2"/>
  </mergeCells>
  <hyperlinks>
    <hyperlink ref="B7" location="'Minimum Specs (Android)'!B8" display="Android Low-End" xr:uid="{6942B5B5-6AB3-492C-9F30-3B4D2DD07FF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5A53-78BD-464C-97EE-7D8384660091}">
  <dimension ref="B1:V24"/>
  <sheetViews>
    <sheetView zoomScale="80" zoomScaleNormal="80" workbookViewId="0"/>
  </sheetViews>
  <sheetFormatPr defaultColWidth="8.6640625" defaultRowHeight="14.4" x14ac:dyDescent="0.3"/>
  <cols>
    <col min="1" max="1" width="2.5546875" customWidth="1"/>
    <col min="2" max="2" width="4.33203125" customWidth="1"/>
    <col min="3" max="3" width="9.44140625" customWidth="1"/>
    <col min="4" max="4" width="21.5546875" customWidth="1"/>
    <col min="5" max="5" width="17.5546875" customWidth="1"/>
    <col min="6" max="6" width="32.88671875" bestFit="1" customWidth="1"/>
    <col min="7" max="8" width="16.109375" customWidth="1"/>
    <col min="9" max="10" width="16.88671875" customWidth="1"/>
    <col min="11" max="12" width="15.88671875" customWidth="1"/>
    <col min="13" max="14" width="17.44140625" customWidth="1"/>
    <col min="15" max="16" width="17.109375" customWidth="1"/>
    <col min="17" max="18" width="16.88671875" customWidth="1"/>
    <col min="19" max="19" width="15.6640625" bestFit="1" customWidth="1"/>
    <col min="20" max="20" width="15.6640625" customWidth="1"/>
    <col min="21" max="21" width="16.109375" bestFit="1" customWidth="1"/>
    <col min="22" max="22" width="15.6640625" customWidth="1"/>
  </cols>
  <sheetData>
    <row r="1" spans="2:22" ht="15" thickBot="1" x14ac:dyDescent="0.35">
      <c r="D1" s="3" t="s">
        <v>0</v>
      </c>
      <c r="E1" s="4" t="str">
        <f>IF(Instructions!F78="Yet To Be Completed","Yet To Be Completed","Completed")</f>
        <v>Yet To Be Completed</v>
      </c>
    </row>
    <row r="2" spans="2:22" ht="139.19999999999999" customHeight="1" x14ac:dyDescent="0.3">
      <c r="G2" s="829" t="s">
        <v>889</v>
      </c>
      <c r="H2" s="830"/>
      <c r="I2" s="831" t="s">
        <v>891</v>
      </c>
      <c r="J2" s="831"/>
      <c r="K2" s="831"/>
      <c r="L2" s="831"/>
      <c r="M2" s="831"/>
      <c r="N2" s="831"/>
      <c r="O2" s="831"/>
      <c r="P2" s="831"/>
      <c r="Q2" s="831"/>
      <c r="R2" s="831"/>
      <c r="S2" s="831"/>
      <c r="T2" s="831"/>
      <c r="U2" s="831"/>
      <c r="V2" s="832"/>
    </row>
    <row r="3" spans="2:22" s="545" customFormat="1" ht="43.8" thickBot="1" x14ac:dyDescent="0.35">
      <c r="C3" s="602" t="s">
        <v>745</v>
      </c>
      <c r="D3" s="603" t="s">
        <v>685</v>
      </c>
      <c r="E3" s="603" t="s">
        <v>686</v>
      </c>
      <c r="F3" s="604" t="s">
        <v>746</v>
      </c>
      <c r="G3" s="605" t="s">
        <v>688</v>
      </c>
      <c r="H3" s="606" t="s">
        <v>689</v>
      </c>
      <c r="I3" s="701" t="s">
        <v>690</v>
      </c>
      <c r="J3" s="702" t="s">
        <v>747</v>
      </c>
      <c r="K3" s="703" t="s">
        <v>692</v>
      </c>
      <c r="L3" s="704" t="s">
        <v>748</v>
      </c>
      <c r="M3" s="701" t="s">
        <v>694</v>
      </c>
      <c r="N3" s="702" t="s">
        <v>749</v>
      </c>
      <c r="O3" s="703" t="s">
        <v>696</v>
      </c>
      <c r="P3" s="704" t="s">
        <v>750</v>
      </c>
      <c r="Q3" s="701" t="s">
        <v>698</v>
      </c>
      <c r="R3" s="702" t="s">
        <v>751</v>
      </c>
      <c r="S3" s="703" t="s">
        <v>700</v>
      </c>
      <c r="T3" s="704" t="s">
        <v>752</v>
      </c>
      <c r="U3" s="701" t="s">
        <v>702</v>
      </c>
      <c r="V3" s="705" t="s">
        <v>753</v>
      </c>
    </row>
    <row r="4" spans="2:22" s="546" customFormat="1" ht="15" thickBot="1" x14ac:dyDescent="0.35">
      <c r="D4" s="607"/>
      <c r="E4" s="608"/>
      <c r="F4" s="609"/>
      <c r="G4" s="610"/>
      <c r="H4" s="611"/>
      <c r="I4" s="612"/>
      <c r="J4" s="613"/>
      <c r="K4" s="614"/>
      <c r="L4" s="615"/>
      <c r="M4" s="612"/>
      <c r="N4" s="613"/>
      <c r="O4" s="614"/>
      <c r="P4" s="615"/>
      <c r="Q4" s="612"/>
      <c r="R4" s="613"/>
      <c r="S4" s="614"/>
      <c r="T4" s="615"/>
      <c r="U4" s="612"/>
      <c r="V4" s="611"/>
    </row>
    <row r="5" spans="2:22" s="546" customFormat="1" ht="16.2" thickBot="1" x14ac:dyDescent="0.35">
      <c r="B5" s="616">
        <f>COUNTIF(H5,"&lt;&gt;")</f>
        <v>0</v>
      </c>
      <c r="C5" s="617" t="str">
        <f>IF(B5=1,"Yes","No")</f>
        <v>No</v>
      </c>
      <c r="D5" s="618" t="s">
        <v>705</v>
      </c>
      <c r="E5" s="619" t="s">
        <v>706</v>
      </c>
      <c r="F5" s="620" t="s">
        <v>707</v>
      </c>
      <c r="G5" s="621" t="s">
        <v>708</v>
      </c>
      <c r="H5" s="622"/>
      <c r="I5" s="623" t="s">
        <v>158</v>
      </c>
      <c r="J5" s="624" t="s">
        <v>158</v>
      </c>
      <c r="K5" s="625" t="s">
        <v>158</v>
      </c>
      <c r="L5" s="626" t="s">
        <v>158</v>
      </c>
      <c r="M5" s="623" t="s">
        <v>158</v>
      </c>
      <c r="N5" s="624" t="s">
        <v>158</v>
      </c>
      <c r="O5" s="625" t="s">
        <v>158</v>
      </c>
      <c r="P5" s="626" t="s">
        <v>158</v>
      </c>
      <c r="Q5" s="623" t="s">
        <v>158</v>
      </c>
      <c r="R5" s="624" t="s">
        <v>158</v>
      </c>
      <c r="S5" s="625" t="s">
        <v>158</v>
      </c>
      <c r="T5" s="626"/>
      <c r="U5" s="623" t="s">
        <v>158</v>
      </c>
      <c r="V5" s="627"/>
    </row>
    <row r="6" spans="2:22" s="546" customFormat="1" ht="16.2" thickBot="1" x14ac:dyDescent="0.35">
      <c r="B6" s="616">
        <f>COUNTA(J6,L6,N6,P6,R6,T6,V6)</f>
        <v>0</v>
      </c>
      <c r="C6" s="617" t="str">
        <f>IF(B6=7,"Yes","No")</f>
        <v>No</v>
      </c>
      <c r="D6" s="628" t="s">
        <v>709</v>
      </c>
      <c r="E6" s="629" t="s">
        <v>710</v>
      </c>
      <c r="F6" s="630" t="s">
        <v>711</v>
      </c>
      <c r="G6" s="631" t="s">
        <v>158</v>
      </c>
      <c r="H6" s="632"/>
      <c r="I6" s="633" t="s">
        <v>712</v>
      </c>
      <c r="J6" s="634"/>
      <c r="K6" s="635" t="s">
        <v>713</v>
      </c>
      <c r="L6" s="636"/>
      <c r="M6" s="633" t="s">
        <v>714</v>
      </c>
      <c r="N6" s="634"/>
      <c r="O6" s="635" t="s">
        <v>715</v>
      </c>
      <c r="P6" s="636"/>
      <c r="Q6" s="633" t="s">
        <v>716</v>
      </c>
      <c r="R6" s="634"/>
      <c r="S6" s="635" t="s">
        <v>717</v>
      </c>
      <c r="T6" s="636"/>
      <c r="U6" s="633" t="s">
        <v>718</v>
      </c>
      <c r="V6" s="622"/>
    </row>
    <row r="7" spans="2:22" s="546" customFormat="1" ht="15.6" x14ac:dyDescent="0.3">
      <c r="B7" s="616">
        <f>COUNTA(J7,L7,N7,P7,R7,T7,V7)</f>
        <v>0</v>
      </c>
      <c r="C7" s="617" t="str">
        <f t="shared" ref="C7:C23" si="0">IF(B7=7,"Yes","No")</f>
        <v>No</v>
      </c>
      <c r="D7" s="637" t="s">
        <v>719</v>
      </c>
      <c r="E7" s="554" t="s">
        <v>720</v>
      </c>
      <c r="F7" s="638" t="s">
        <v>721</v>
      </c>
      <c r="G7" s="639" t="s">
        <v>158</v>
      </c>
      <c r="H7" s="640"/>
      <c r="I7" s="641" t="s">
        <v>722</v>
      </c>
      <c r="J7" s="642"/>
      <c r="K7" s="643" t="s">
        <v>723</v>
      </c>
      <c r="L7" s="644"/>
      <c r="M7" s="641" t="s">
        <v>724</v>
      </c>
      <c r="N7" s="642"/>
      <c r="O7" s="643" t="s">
        <v>725</v>
      </c>
      <c r="P7" s="644"/>
      <c r="Q7" s="641" t="s">
        <v>726</v>
      </c>
      <c r="R7" s="642"/>
      <c r="S7" s="643" t="s">
        <v>727</v>
      </c>
      <c r="T7" s="644"/>
      <c r="U7" s="641" t="s">
        <v>728</v>
      </c>
      <c r="V7" s="622"/>
    </row>
    <row r="8" spans="2:22" s="546" customFormat="1" ht="15.6" x14ac:dyDescent="0.3">
      <c r="B8" s="616">
        <f t="shared" ref="B8:B21" si="1">COUNTA(J8,L8,N8,P8,R8,T8,V8)</f>
        <v>0</v>
      </c>
      <c r="C8" s="617" t="str">
        <f t="shared" si="0"/>
        <v>No</v>
      </c>
      <c r="D8" s="637" t="s">
        <v>754</v>
      </c>
      <c r="E8" s="554" t="s">
        <v>755</v>
      </c>
      <c r="F8" s="638" t="s">
        <v>756</v>
      </c>
      <c r="G8" s="639" t="s">
        <v>158</v>
      </c>
      <c r="H8" s="640"/>
      <c r="I8" s="641" t="s">
        <v>757</v>
      </c>
      <c r="J8" s="642"/>
      <c r="K8" s="643" t="s">
        <v>758</v>
      </c>
      <c r="L8" s="644"/>
      <c r="M8" s="641" t="s">
        <v>759</v>
      </c>
      <c r="N8" s="642"/>
      <c r="O8" s="643" t="s">
        <v>760</v>
      </c>
      <c r="P8" s="644"/>
      <c r="Q8" s="641" t="s">
        <v>761</v>
      </c>
      <c r="R8" s="642"/>
      <c r="S8" s="643" t="s">
        <v>762</v>
      </c>
      <c r="T8" s="644"/>
      <c r="U8" s="641" t="s">
        <v>763</v>
      </c>
      <c r="V8" s="645"/>
    </row>
    <row r="9" spans="2:22" s="546" customFormat="1" ht="15.6" x14ac:dyDescent="0.3">
      <c r="B9" s="616">
        <f t="shared" si="1"/>
        <v>0</v>
      </c>
      <c r="C9" s="617" t="str">
        <f t="shared" si="0"/>
        <v>No</v>
      </c>
      <c r="D9" s="637" t="s">
        <v>764</v>
      </c>
      <c r="E9" s="554" t="s">
        <v>765</v>
      </c>
      <c r="F9" s="638" t="s">
        <v>766</v>
      </c>
      <c r="G9" s="639" t="s">
        <v>158</v>
      </c>
      <c r="H9" s="640"/>
      <c r="I9" s="641" t="s">
        <v>767</v>
      </c>
      <c r="J9" s="642"/>
      <c r="K9" s="643" t="s">
        <v>768</v>
      </c>
      <c r="L9" s="644"/>
      <c r="M9" s="641" t="s">
        <v>769</v>
      </c>
      <c r="N9" s="642"/>
      <c r="O9" s="643" t="s">
        <v>770</v>
      </c>
      <c r="P9" s="644"/>
      <c r="Q9" s="641" t="s">
        <v>771</v>
      </c>
      <c r="R9" s="642"/>
      <c r="S9" s="643" t="s">
        <v>772</v>
      </c>
      <c r="T9" s="644"/>
      <c r="U9" s="641" t="s">
        <v>773</v>
      </c>
      <c r="V9" s="645"/>
    </row>
    <row r="10" spans="2:22" s="546" customFormat="1" ht="15.6" x14ac:dyDescent="0.3">
      <c r="B10" s="616">
        <f t="shared" si="1"/>
        <v>0</v>
      </c>
      <c r="C10" s="617" t="str">
        <f t="shared" si="0"/>
        <v>No</v>
      </c>
      <c r="D10" s="553" t="s">
        <v>774</v>
      </c>
      <c r="E10" s="554" t="s">
        <v>775</v>
      </c>
      <c r="F10" s="638" t="s">
        <v>776</v>
      </c>
      <c r="G10" s="639" t="s">
        <v>158</v>
      </c>
      <c r="H10" s="640"/>
      <c r="I10" s="641" t="s">
        <v>777</v>
      </c>
      <c r="J10" s="642"/>
      <c r="K10" s="643" t="s">
        <v>778</v>
      </c>
      <c r="L10" s="644"/>
      <c r="M10" s="641" t="s">
        <v>779</v>
      </c>
      <c r="N10" s="642"/>
      <c r="O10" s="643" t="s">
        <v>780</v>
      </c>
      <c r="P10" s="644"/>
      <c r="Q10" s="641" t="s">
        <v>781</v>
      </c>
      <c r="R10" s="642"/>
      <c r="S10" s="643" t="s">
        <v>782</v>
      </c>
      <c r="T10" s="644"/>
      <c r="U10" s="641" t="s">
        <v>783</v>
      </c>
      <c r="V10" s="645"/>
    </row>
    <row r="11" spans="2:22" s="546" customFormat="1" ht="15.6" x14ac:dyDescent="0.3">
      <c r="B11" s="616">
        <f t="shared" si="1"/>
        <v>0</v>
      </c>
      <c r="C11" s="617" t="str">
        <f t="shared" si="0"/>
        <v>No</v>
      </c>
      <c r="D11" s="553" t="s">
        <v>784</v>
      </c>
      <c r="E11" s="554" t="s">
        <v>785</v>
      </c>
      <c r="F11" s="638" t="s">
        <v>786</v>
      </c>
      <c r="G11" s="639" t="s">
        <v>158</v>
      </c>
      <c r="H11" s="640"/>
      <c r="I11" s="641" t="s">
        <v>787</v>
      </c>
      <c r="J11" s="642"/>
      <c r="K11" s="643" t="s">
        <v>788</v>
      </c>
      <c r="L11" s="644"/>
      <c r="M11" s="641" t="s">
        <v>789</v>
      </c>
      <c r="N11" s="642"/>
      <c r="O11" s="643" t="s">
        <v>790</v>
      </c>
      <c r="P11" s="644"/>
      <c r="Q11" s="641" t="s">
        <v>791</v>
      </c>
      <c r="R11" s="642"/>
      <c r="S11" s="643" t="s">
        <v>792</v>
      </c>
      <c r="T11" s="644"/>
      <c r="U11" s="641" t="s">
        <v>793</v>
      </c>
      <c r="V11" s="645"/>
    </row>
    <row r="12" spans="2:22" s="546" customFormat="1" ht="15.6" x14ac:dyDescent="0.3">
      <c r="B12" s="616">
        <f t="shared" si="1"/>
        <v>0</v>
      </c>
      <c r="C12" s="617" t="str">
        <f t="shared" si="0"/>
        <v>No</v>
      </c>
      <c r="D12" s="553" t="s">
        <v>794</v>
      </c>
      <c r="E12" s="554" t="s">
        <v>795</v>
      </c>
      <c r="F12" s="638" t="s">
        <v>796</v>
      </c>
      <c r="G12" s="639" t="s">
        <v>158</v>
      </c>
      <c r="H12" s="640"/>
      <c r="I12" s="641" t="s">
        <v>797</v>
      </c>
      <c r="J12" s="642"/>
      <c r="K12" s="643" t="s">
        <v>798</v>
      </c>
      <c r="L12" s="644"/>
      <c r="M12" s="641" t="s">
        <v>799</v>
      </c>
      <c r="N12" s="642"/>
      <c r="O12" s="643" t="s">
        <v>800</v>
      </c>
      <c r="P12" s="644"/>
      <c r="Q12" s="641" t="s">
        <v>801</v>
      </c>
      <c r="R12" s="642"/>
      <c r="S12" s="643" t="s">
        <v>802</v>
      </c>
      <c r="T12" s="644"/>
      <c r="U12" s="641" t="s">
        <v>803</v>
      </c>
      <c r="V12" s="645"/>
    </row>
    <row r="13" spans="2:22" s="546" customFormat="1" ht="15.6" x14ac:dyDescent="0.3">
      <c r="B13" s="616">
        <f>COUNTA(H13,J13,L13,N13,P13,R13,T13,V13)</f>
        <v>0</v>
      </c>
      <c r="C13" s="617" t="str">
        <f>IF(B13=8,"Yes","No")</f>
        <v>No</v>
      </c>
      <c r="D13" s="553" t="s">
        <v>804</v>
      </c>
      <c r="E13" s="646" t="s">
        <v>158</v>
      </c>
      <c r="F13" s="646" t="s">
        <v>158</v>
      </c>
      <c r="G13" s="647" t="s">
        <v>805</v>
      </c>
      <c r="H13" s="645"/>
      <c r="I13" s="641" t="s">
        <v>806</v>
      </c>
      <c r="J13" s="642"/>
      <c r="K13" s="643" t="s">
        <v>807</v>
      </c>
      <c r="L13" s="644"/>
      <c r="M13" s="641" t="s">
        <v>808</v>
      </c>
      <c r="N13" s="648"/>
      <c r="O13" s="643" t="s">
        <v>809</v>
      </c>
      <c r="P13" s="644"/>
      <c r="Q13" s="641" t="s">
        <v>810</v>
      </c>
      <c r="R13" s="642"/>
      <c r="S13" s="643" t="s">
        <v>811</v>
      </c>
      <c r="T13" s="644"/>
      <c r="U13" s="641" t="s">
        <v>812</v>
      </c>
      <c r="V13" s="645"/>
    </row>
    <row r="14" spans="2:22" s="546" customFormat="1" ht="29.4" thickBot="1" x14ac:dyDescent="0.35">
      <c r="B14" s="616">
        <f t="shared" si="1"/>
        <v>0</v>
      </c>
      <c r="C14" s="617" t="str">
        <f t="shared" si="0"/>
        <v>No</v>
      </c>
      <c r="D14" s="649" t="s">
        <v>813</v>
      </c>
      <c r="E14" s="650" t="s">
        <v>158</v>
      </c>
      <c r="F14" s="650" t="s">
        <v>158</v>
      </c>
      <c r="G14" s="651" t="s">
        <v>158</v>
      </c>
      <c r="H14" s="652"/>
      <c r="I14" s="653" t="s">
        <v>814</v>
      </c>
      <c r="J14" s="654"/>
      <c r="K14" s="655" t="s">
        <v>815</v>
      </c>
      <c r="L14" s="656"/>
      <c r="M14" s="653" t="s">
        <v>816</v>
      </c>
      <c r="N14" s="654"/>
      <c r="O14" s="655" t="s">
        <v>817</v>
      </c>
      <c r="P14" s="656"/>
      <c r="Q14" s="653" t="s">
        <v>818</v>
      </c>
      <c r="R14" s="654"/>
      <c r="S14" s="655" t="s">
        <v>819</v>
      </c>
      <c r="T14" s="656"/>
      <c r="U14" s="653" t="s">
        <v>820</v>
      </c>
      <c r="V14" s="657"/>
    </row>
    <row r="15" spans="2:22" s="546" customFormat="1" ht="15" thickBot="1" x14ac:dyDescent="0.35">
      <c r="B15" s="616"/>
      <c r="C15" s="617"/>
      <c r="D15" s="658"/>
      <c r="E15" s="658"/>
      <c r="F15" s="658"/>
      <c r="G15" s="658"/>
      <c r="H15" s="658"/>
      <c r="I15" s="659"/>
      <c r="J15" s="660"/>
      <c r="K15" s="659"/>
      <c r="L15" s="660"/>
      <c r="M15" s="659"/>
      <c r="N15" s="660"/>
      <c r="O15" s="659"/>
      <c r="P15" s="660"/>
      <c r="Q15" s="659"/>
      <c r="R15" s="660"/>
      <c r="S15" s="659"/>
      <c r="T15" s="660"/>
      <c r="U15" s="659"/>
      <c r="V15" s="660"/>
    </row>
    <row r="16" spans="2:22" s="546" customFormat="1" ht="15.75" customHeight="1" x14ac:dyDescent="0.3">
      <c r="B16" s="616"/>
      <c r="C16" s="617"/>
      <c r="D16" s="661"/>
      <c r="E16" s="661"/>
      <c r="F16" s="661"/>
      <c r="G16" s="661"/>
      <c r="H16" s="662"/>
      <c r="I16" s="833" t="s">
        <v>892</v>
      </c>
      <c r="J16" s="833"/>
      <c r="K16" s="833"/>
      <c r="L16" s="833"/>
      <c r="M16" s="833"/>
      <c r="N16" s="833"/>
      <c r="O16" s="833"/>
      <c r="P16" s="833"/>
      <c r="Q16" s="833"/>
      <c r="R16" s="833"/>
      <c r="S16" s="833"/>
      <c r="T16" s="833"/>
      <c r="U16" s="833"/>
      <c r="V16" s="834"/>
    </row>
    <row r="17" spans="2:22" s="546" customFormat="1" ht="60.75" customHeight="1" x14ac:dyDescent="0.3">
      <c r="B17" s="616"/>
      <c r="C17" s="617"/>
      <c r="D17" s="663"/>
      <c r="E17" s="663"/>
      <c r="F17" s="663"/>
      <c r="G17" s="663"/>
      <c r="H17" s="664"/>
      <c r="I17" s="835"/>
      <c r="J17" s="835"/>
      <c r="K17" s="835"/>
      <c r="L17" s="835"/>
      <c r="M17" s="835"/>
      <c r="N17" s="835"/>
      <c r="O17" s="835"/>
      <c r="P17" s="835"/>
      <c r="Q17" s="835"/>
      <c r="R17" s="835"/>
      <c r="S17" s="835"/>
      <c r="T17" s="835"/>
      <c r="U17" s="835"/>
      <c r="V17" s="836"/>
    </row>
    <row r="18" spans="2:22" s="546" customFormat="1" ht="43.2" x14ac:dyDescent="0.3">
      <c r="B18" s="616"/>
      <c r="C18" s="602" t="s">
        <v>745</v>
      </c>
      <c r="D18" s="59" t="s">
        <v>685</v>
      </c>
      <c r="E18" s="59" t="s">
        <v>686</v>
      </c>
      <c r="F18" s="665" t="s">
        <v>746</v>
      </c>
      <c r="G18" s="605" t="s">
        <v>688</v>
      </c>
      <c r="H18" s="606" t="s">
        <v>689</v>
      </c>
      <c r="I18" s="701" t="s">
        <v>690</v>
      </c>
      <c r="J18" s="702" t="s">
        <v>747</v>
      </c>
      <c r="K18" s="703" t="s">
        <v>692</v>
      </c>
      <c r="L18" s="704" t="s">
        <v>748</v>
      </c>
      <c r="M18" s="701" t="s">
        <v>694</v>
      </c>
      <c r="N18" s="702" t="s">
        <v>749</v>
      </c>
      <c r="O18" s="703" t="s">
        <v>696</v>
      </c>
      <c r="P18" s="704" t="s">
        <v>750</v>
      </c>
      <c r="Q18" s="701" t="s">
        <v>698</v>
      </c>
      <c r="R18" s="702" t="s">
        <v>751</v>
      </c>
      <c r="S18" s="703" t="s">
        <v>700</v>
      </c>
      <c r="T18" s="704" t="s">
        <v>752</v>
      </c>
      <c r="U18" s="701" t="s">
        <v>702</v>
      </c>
      <c r="V18" s="705" t="s">
        <v>753</v>
      </c>
    </row>
    <row r="19" spans="2:22" s="546" customFormat="1" ht="15.6" x14ac:dyDescent="0.3">
      <c r="B19" s="616">
        <f t="shared" si="1"/>
        <v>0</v>
      </c>
      <c r="C19" s="617" t="str">
        <f t="shared" si="0"/>
        <v>No</v>
      </c>
      <c r="D19" s="666" t="s">
        <v>150</v>
      </c>
      <c r="E19" s="667" t="s">
        <v>821</v>
      </c>
      <c r="F19" s="630" t="s">
        <v>822</v>
      </c>
      <c r="G19" s="631" t="s">
        <v>158</v>
      </c>
      <c r="H19" s="632"/>
      <c r="I19" s="668" t="s">
        <v>823</v>
      </c>
      <c r="J19" s="669"/>
      <c r="K19" s="670" t="s">
        <v>824</v>
      </c>
      <c r="L19" s="671"/>
      <c r="M19" s="668" t="s">
        <v>825</v>
      </c>
      <c r="N19" s="669"/>
      <c r="O19" s="670" t="s">
        <v>826</v>
      </c>
      <c r="P19" s="671"/>
      <c r="Q19" s="668" t="s">
        <v>827</v>
      </c>
      <c r="R19" s="669"/>
      <c r="S19" s="670" t="s">
        <v>828</v>
      </c>
      <c r="T19" s="671"/>
      <c r="U19" s="668" t="s">
        <v>829</v>
      </c>
      <c r="V19" s="672"/>
    </row>
    <row r="20" spans="2:22" s="546" customFormat="1" ht="15.6" x14ac:dyDescent="0.3">
      <c r="B20" s="616">
        <f t="shared" si="1"/>
        <v>0</v>
      </c>
      <c r="C20" s="617" t="str">
        <f t="shared" si="0"/>
        <v>No</v>
      </c>
      <c r="D20" s="550" t="s">
        <v>830</v>
      </c>
      <c r="E20" s="673" t="s">
        <v>831</v>
      </c>
      <c r="F20" s="638" t="s">
        <v>822</v>
      </c>
      <c r="G20" s="639" t="s">
        <v>158</v>
      </c>
      <c r="H20" s="640"/>
      <c r="I20" s="674" t="s">
        <v>832</v>
      </c>
      <c r="J20" s="642"/>
      <c r="K20" s="675" t="s">
        <v>833</v>
      </c>
      <c r="L20" s="644"/>
      <c r="M20" s="674" t="s">
        <v>834</v>
      </c>
      <c r="N20" s="642"/>
      <c r="O20" s="675" t="s">
        <v>835</v>
      </c>
      <c r="P20" s="644"/>
      <c r="Q20" s="674" t="s">
        <v>836</v>
      </c>
      <c r="R20" s="642"/>
      <c r="S20" s="675" t="s">
        <v>837</v>
      </c>
      <c r="T20" s="644"/>
      <c r="U20" s="674" t="s">
        <v>838</v>
      </c>
      <c r="V20" s="645"/>
    </row>
    <row r="21" spans="2:22" s="546" customFormat="1" ht="15.6" x14ac:dyDescent="0.3">
      <c r="B21" s="616">
        <f t="shared" si="1"/>
        <v>0</v>
      </c>
      <c r="C21" s="617" t="str">
        <f t="shared" si="0"/>
        <v>No</v>
      </c>
      <c r="D21" s="550" t="s">
        <v>839</v>
      </c>
      <c r="E21" s="673" t="s">
        <v>840</v>
      </c>
      <c r="F21" s="638" t="s">
        <v>822</v>
      </c>
      <c r="G21" s="639" t="s">
        <v>158</v>
      </c>
      <c r="H21" s="640"/>
      <c r="I21" s="674" t="s">
        <v>841</v>
      </c>
      <c r="J21" s="642"/>
      <c r="K21" s="675" t="s">
        <v>842</v>
      </c>
      <c r="L21" s="644"/>
      <c r="M21" s="674" t="s">
        <v>843</v>
      </c>
      <c r="N21" s="642"/>
      <c r="O21" s="675" t="s">
        <v>844</v>
      </c>
      <c r="P21" s="644"/>
      <c r="Q21" s="674" t="s">
        <v>845</v>
      </c>
      <c r="R21" s="642"/>
      <c r="S21" s="675" t="s">
        <v>846</v>
      </c>
      <c r="T21" s="644"/>
      <c r="U21" s="674" t="s">
        <v>847</v>
      </c>
      <c r="V21" s="645"/>
    </row>
    <row r="22" spans="2:22" s="546" customFormat="1" ht="16.2" thickBot="1" x14ac:dyDescent="0.35">
      <c r="B22" s="616">
        <f>COUNTA(J22,L22,N22,P22,R22,T22,V22)</f>
        <v>0</v>
      </c>
      <c r="C22" s="617" t="str">
        <f t="shared" si="0"/>
        <v>No</v>
      </c>
      <c r="D22" s="553" t="s">
        <v>848</v>
      </c>
      <c r="E22" s="646" t="s">
        <v>158</v>
      </c>
      <c r="F22" s="646" t="s">
        <v>158</v>
      </c>
      <c r="G22" s="639" t="s">
        <v>158</v>
      </c>
      <c r="H22" s="640"/>
      <c r="I22" s="641" t="s">
        <v>849</v>
      </c>
      <c r="J22" s="642"/>
      <c r="K22" s="643" t="s">
        <v>850</v>
      </c>
      <c r="L22" s="644"/>
      <c r="M22" s="641" t="s">
        <v>851</v>
      </c>
      <c r="N22" s="642"/>
      <c r="O22" s="643" t="s">
        <v>852</v>
      </c>
      <c r="P22" s="644"/>
      <c r="Q22" s="641" t="s">
        <v>853</v>
      </c>
      <c r="R22" s="642"/>
      <c r="S22" s="643" t="s">
        <v>854</v>
      </c>
      <c r="T22" s="644"/>
      <c r="U22" s="641" t="s">
        <v>855</v>
      </c>
      <c r="V22" s="684"/>
    </row>
    <row r="23" spans="2:22" s="546" customFormat="1" ht="16.2" thickBot="1" x14ac:dyDescent="0.35">
      <c r="B23" s="616">
        <f>COUNTA(J23,L23,N23,P23,R23,T23,V22)</f>
        <v>0</v>
      </c>
      <c r="C23" s="617" t="str">
        <f t="shared" si="0"/>
        <v>No</v>
      </c>
      <c r="D23" s="676" t="s">
        <v>856</v>
      </c>
      <c r="E23" s="677" t="s">
        <v>158</v>
      </c>
      <c r="F23" s="677" t="s">
        <v>158</v>
      </c>
      <c r="G23" s="678" t="s">
        <v>158</v>
      </c>
      <c r="H23" s="679"/>
      <c r="I23" s="680" t="s">
        <v>857</v>
      </c>
      <c r="J23" s="681"/>
      <c r="K23" s="682" t="s">
        <v>858</v>
      </c>
      <c r="L23" s="683"/>
      <c r="M23" s="680" t="s">
        <v>859</v>
      </c>
      <c r="N23" s="681"/>
      <c r="O23" s="682" t="s">
        <v>860</v>
      </c>
      <c r="P23" s="683"/>
      <c r="Q23" s="680" t="s">
        <v>861</v>
      </c>
      <c r="R23" s="681"/>
      <c r="S23" s="682" t="s">
        <v>862</v>
      </c>
      <c r="T23" s="683"/>
      <c r="U23" s="680" t="s">
        <v>863</v>
      </c>
      <c r="V23" s="672"/>
    </row>
    <row r="24" spans="2:22" x14ac:dyDescent="0.3">
      <c r="B24" s="616">
        <f>SUM(B5:B23)</f>
        <v>0</v>
      </c>
      <c r="C24" s="617"/>
    </row>
  </sheetData>
  <mergeCells count="3">
    <mergeCell ref="G2:H2"/>
    <mergeCell ref="I2:V2"/>
    <mergeCell ref="I16:V17"/>
  </mergeCells>
  <conditionalFormatting sqref="E1">
    <cfRule type="expression" dxfId="100" priority="1">
      <formula>E1="Yet To Be Completed"</formula>
    </cfRule>
  </conditionalFormatting>
  <conditionalFormatting sqref="H5 V6:V15 V19:V23">
    <cfRule type="expression" dxfId="99" priority="10">
      <formula>H5&lt;&gt;""</formula>
    </cfRule>
  </conditionalFormatting>
  <conditionalFormatting sqref="H13">
    <cfRule type="expression" dxfId="98" priority="9">
      <formula>H13&lt;&gt;""</formula>
    </cfRule>
  </conditionalFormatting>
  <conditionalFormatting sqref="J6:J15 J19:J23">
    <cfRule type="expression" dxfId="97" priority="8">
      <formula>J6&lt;&gt;""</formula>
    </cfRule>
  </conditionalFormatting>
  <conditionalFormatting sqref="L6:L15 L19:L23">
    <cfRule type="expression" dxfId="96" priority="7">
      <formula>L6&lt;&gt;""</formula>
    </cfRule>
  </conditionalFormatting>
  <conditionalFormatting sqref="N6:N15 N19:N23">
    <cfRule type="expression" dxfId="95" priority="6">
      <formula>N6&lt;&gt;""</formula>
    </cfRule>
  </conditionalFormatting>
  <conditionalFormatting sqref="P6:P15 P19:P23">
    <cfRule type="expression" dxfId="94" priority="5">
      <formula>P6&lt;&gt;""</formula>
    </cfRule>
  </conditionalFormatting>
  <conditionalFormatting sqref="R6:R15 R19:R23">
    <cfRule type="expression" dxfId="93" priority="4">
      <formula>R6&lt;&gt;""</formula>
    </cfRule>
  </conditionalFormatting>
  <conditionalFormatting sqref="T6:T15 T19:T23">
    <cfRule type="expression" dxfId="92" priority="3">
      <formula>T6&lt;&gt;""</formula>
    </cfRule>
  </conditionalFormatting>
  <hyperlinks>
    <hyperlink ref="D7" location="'Minimum Specs (Android)'!B8" display="Android Low-End" xr:uid="{3A246FA6-C973-4F82-B86F-8AA18CDB0545}"/>
    <hyperlink ref="D8" location="'Minimum Specs (Android)'!I8" display="Android Mid-Range" xr:uid="{99A940FD-6F96-4895-BB1F-0DABD1222037}"/>
    <hyperlink ref="D9" location="'Minimum Specs (Android)'!P8" display="Android High-End" xr:uid="{AA933F00-BFC3-4DC6-AAFA-14423B1D5209}"/>
    <hyperlink ref="F5" location="'Talk &amp; Text'!A1" display="As Specified in &quot;Talk &amp; Text&quot;" xr:uid="{574222D3-61F1-46F5-A760-658C3EE6C4BA}"/>
    <hyperlink ref="F6" location="'And-Rugged'!A1" display="As Specified in &quot;And-Rugged&quot;" xr:uid="{1A5DD691-CD11-49CE-8A7F-9D823F6BFBFA}"/>
    <hyperlink ref="F7" location="'And-Low'!A1" display="As Specified in &quot;And-Low&quot;" xr:uid="{727F3B38-CD26-43A3-8A5C-0CCFF02F6CB7}"/>
    <hyperlink ref="F8" location="'And-Mid'!A1" display="As Specified in &quot;And-Mid&quot;" xr:uid="{413AA5BE-2737-4CA1-A660-89594B52E82E}"/>
    <hyperlink ref="F9" location="'And-High'!A1" display="As Specified in &quot;And-High&quot;" xr:uid="{F421F6AD-7FE8-4C14-A33D-AE5FC4D680E5}"/>
    <hyperlink ref="F10" location="'iOS-Low'!A1" display="As Specified in &quot;iOS-Low&quot;" xr:uid="{4629B5D8-6242-4443-81DD-8F91802C3B2B}"/>
    <hyperlink ref="F11" location="'iOS-Mid'!A1" display="As Specified in &quot;iOS-Mid&quot;" xr:uid="{6898386C-807A-4318-B34A-687D8EB14950}"/>
    <hyperlink ref="F12" location="'iOS-High'!A1" display="As Specified in &quot;iOS-High&quot;" xr:uid="{DCC1643B-0E38-4D57-99D5-9E7B3C42010C}"/>
    <hyperlink ref="F19" location="'Ancillary Equipment'!A1" display="As Specified in &quot;Ancillary Equipment&quot;" xr:uid="{050B45EA-EE72-4973-B1D5-605E97F557A8}"/>
    <hyperlink ref="F20" location="'Ancillary Equipment'!A1" display="As Specified in &quot;Ancillary Equipment&quot;" xr:uid="{110F15D6-C648-48F5-BB4B-5FEEC11D8D5B}"/>
    <hyperlink ref="F21" location="'Ancillary Equipment'!A33" display="As Specified in &quot;Ancillary Equipment&quot;" xr:uid="{E0561872-AD10-4B58-AE87-E97156670B1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82E9-E418-40B5-95E8-D89DF7DA763D}">
  <dimension ref="A1:F28"/>
  <sheetViews>
    <sheetView workbookViewId="0">
      <selection activeCell="E17" sqref="E17"/>
    </sheetView>
  </sheetViews>
  <sheetFormatPr defaultColWidth="46.21875" defaultRowHeight="14.4" x14ac:dyDescent="0.3"/>
  <cols>
    <col min="1" max="1" width="5.33203125" style="98" customWidth="1"/>
    <col min="2" max="2" width="17.109375" style="98" customWidth="1"/>
    <col min="3" max="3" width="29" style="98" customWidth="1"/>
    <col min="4" max="4" width="46.21875" style="98"/>
    <col min="5" max="6" width="35.88671875" style="98" customWidth="1"/>
    <col min="7" max="16384" width="46.21875" style="98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IF(Instructions!F79="Yet To Be Completed","Yet To Be Completed","Completed")</f>
        <v>Yet To Be Completed</v>
      </c>
    </row>
    <row r="3" spans="1:6" ht="15" thickBot="1" x14ac:dyDescent="0.35"/>
    <row r="4" spans="1:6" ht="21.6" thickBot="1" x14ac:dyDescent="0.45">
      <c r="A4" s="709">
        <f>COUNTA(F5)</f>
        <v>0</v>
      </c>
      <c r="B4" s="843" t="s">
        <v>97</v>
      </c>
      <c r="C4" s="844"/>
      <c r="D4" s="844"/>
      <c r="E4" s="844"/>
      <c r="F4" s="76"/>
    </row>
    <row r="5" spans="1:6" ht="16.2" thickBot="1" x14ac:dyDescent="0.35">
      <c r="B5" s="845" t="s">
        <v>1</v>
      </c>
      <c r="C5" s="846"/>
      <c r="D5" s="846"/>
      <c r="E5" s="847"/>
      <c r="F5" s="708"/>
    </row>
    <row r="6" spans="1:6" ht="18.600000000000001" thickBot="1" x14ac:dyDescent="0.35">
      <c r="A6" s="709">
        <f>COUNTA(F7)</f>
        <v>0</v>
      </c>
      <c r="B6" s="77" t="s">
        <v>2</v>
      </c>
      <c r="C6" s="7" t="s">
        <v>3</v>
      </c>
      <c r="D6" s="8" t="s">
        <v>4</v>
      </c>
      <c r="E6" s="9" t="s">
        <v>5</v>
      </c>
      <c r="F6" s="78" t="s">
        <v>6</v>
      </c>
    </row>
    <row r="7" spans="1:6" ht="15.6" x14ac:dyDescent="0.3">
      <c r="A7" s="709">
        <f t="shared" ref="A7:A26" si="0">COUNTA(F8)</f>
        <v>0</v>
      </c>
      <c r="B7" s="848">
        <v>1</v>
      </c>
      <c r="C7" s="850" t="s">
        <v>7</v>
      </c>
      <c r="D7" s="46" t="s">
        <v>8</v>
      </c>
      <c r="E7" s="79" t="s">
        <v>98</v>
      </c>
      <c r="F7" s="80"/>
    </row>
    <row r="8" spans="1:6" ht="31.2" x14ac:dyDescent="0.3">
      <c r="A8" s="709">
        <f t="shared" si="0"/>
        <v>0</v>
      </c>
      <c r="B8" s="849"/>
      <c r="C8" s="807"/>
      <c r="D8" s="26" t="s">
        <v>10</v>
      </c>
      <c r="E8" s="81" t="s">
        <v>11</v>
      </c>
      <c r="F8" s="80"/>
    </row>
    <row r="9" spans="1:6" ht="16.2" thickBot="1" x14ac:dyDescent="0.35">
      <c r="A9" s="709">
        <f t="shared" si="0"/>
        <v>0</v>
      </c>
      <c r="B9" s="842"/>
      <c r="C9" s="808"/>
      <c r="D9" s="17" t="s">
        <v>12</v>
      </c>
      <c r="E9" s="82" t="s">
        <v>99</v>
      </c>
      <c r="F9" s="80"/>
    </row>
    <row r="10" spans="1:6" ht="16.2" thickTop="1" x14ac:dyDescent="0.3">
      <c r="A10" s="709">
        <f t="shared" si="0"/>
        <v>0</v>
      </c>
      <c r="B10" s="841">
        <v>2</v>
      </c>
      <c r="C10" s="806" t="s">
        <v>14</v>
      </c>
      <c r="D10" s="20" t="s">
        <v>15</v>
      </c>
      <c r="E10" s="83" t="s">
        <v>100</v>
      </c>
      <c r="F10" s="80"/>
    </row>
    <row r="11" spans="1:6" ht="15.6" x14ac:dyDescent="0.3">
      <c r="A11" s="709">
        <f t="shared" si="0"/>
        <v>0</v>
      </c>
      <c r="B11" s="849"/>
      <c r="C11" s="807"/>
      <c r="D11" s="14" t="s">
        <v>17</v>
      </c>
      <c r="E11" s="84" t="s">
        <v>101</v>
      </c>
      <c r="F11" s="80"/>
    </row>
    <row r="12" spans="1:6" ht="16.2" thickBot="1" x14ac:dyDescent="0.35">
      <c r="A12" s="709">
        <f t="shared" si="0"/>
        <v>0</v>
      </c>
      <c r="B12" s="842"/>
      <c r="C12" s="808"/>
      <c r="D12" s="23" t="s">
        <v>19</v>
      </c>
      <c r="E12" s="85" t="s">
        <v>36</v>
      </c>
      <c r="F12" s="80"/>
    </row>
    <row r="13" spans="1:6" ht="16.2" thickTop="1" x14ac:dyDescent="0.3">
      <c r="A13" s="709">
        <f t="shared" si="0"/>
        <v>0</v>
      </c>
      <c r="B13" s="841">
        <v>3</v>
      </c>
      <c r="C13" s="806" t="s">
        <v>21</v>
      </c>
      <c r="D13" s="26" t="s">
        <v>22</v>
      </c>
      <c r="E13" s="81" t="s">
        <v>51</v>
      </c>
      <c r="F13" s="80"/>
    </row>
    <row r="14" spans="1:6" ht="16.2" thickBot="1" x14ac:dyDescent="0.35">
      <c r="A14" s="709">
        <f t="shared" si="0"/>
        <v>0</v>
      </c>
      <c r="B14" s="842"/>
      <c r="C14" s="808"/>
      <c r="D14" s="29" t="s">
        <v>23</v>
      </c>
      <c r="E14" s="86" t="s">
        <v>51</v>
      </c>
      <c r="F14" s="80"/>
    </row>
    <row r="15" spans="1:6" ht="16.2" thickTop="1" x14ac:dyDescent="0.3">
      <c r="A15" s="709">
        <f t="shared" si="0"/>
        <v>0</v>
      </c>
      <c r="B15" s="841">
        <v>4</v>
      </c>
      <c r="C15" s="806" t="s">
        <v>25</v>
      </c>
      <c r="D15" s="32" t="s">
        <v>26</v>
      </c>
      <c r="E15" s="87" t="s">
        <v>145</v>
      </c>
      <c r="F15" s="80"/>
    </row>
    <row r="16" spans="1:6" ht="16.2" thickBot="1" x14ac:dyDescent="0.35">
      <c r="A16" s="709">
        <f t="shared" si="0"/>
        <v>0</v>
      </c>
      <c r="B16" s="842"/>
      <c r="C16" s="808"/>
      <c r="D16" s="17" t="s">
        <v>28</v>
      </c>
      <c r="E16" s="82" t="s">
        <v>51</v>
      </c>
      <c r="F16" s="80"/>
    </row>
    <row r="17" spans="1:6" ht="16.2" thickTop="1" x14ac:dyDescent="0.3">
      <c r="A17" s="709">
        <f t="shared" si="0"/>
        <v>0</v>
      </c>
      <c r="B17" s="841">
        <v>5</v>
      </c>
      <c r="C17" s="806" t="s">
        <v>30</v>
      </c>
      <c r="D17" s="32" t="s">
        <v>31</v>
      </c>
      <c r="E17" s="734" t="s">
        <v>145</v>
      </c>
      <c r="F17" s="80"/>
    </row>
    <row r="18" spans="1:6" ht="16.2" thickBot="1" x14ac:dyDescent="0.35">
      <c r="A18" s="709">
        <f t="shared" si="0"/>
        <v>0</v>
      </c>
      <c r="B18" s="842"/>
      <c r="C18" s="808"/>
      <c r="D18" s="29" t="s">
        <v>33</v>
      </c>
      <c r="E18" s="88" t="s">
        <v>36</v>
      </c>
      <c r="F18" s="89"/>
    </row>
    <row r="19" spans="1:6" ht="16.8" thickTop="1" thickBot="1" x14ac:dyDescent="0.35">
      <c r="A19" s="709">
        <f t="shared" si="0"/>
        <v>0</v>
      </c>
      <c r="B19" s="90">
        <v>6</v>
      </c>
      <c r="C19" s="38" t="s">
        <v>38</v>
      </c>
      <c r="D19" s="32" t="s">
        <v>39</v>
      </c>
      <c r="E19" s="87" t="s">
        <v>881</v>
      </c>
      <c r="F19" s="80"/>
    </row>
    <row r="20" spans="1:6" ht="16.8" thickTop="1" thickBot="1" x14ac:dyDescent="0.35">
      <c r="A20" s="709">
        <f t="shared" si="0"/>
        <v>0</v>
      </c>
      <c r="B20" s="90">
        <v>7</v>
      </c>
      <c r="C20" s="38" t="s">
        <v>102</v>
      </c>
      <c r="D20" s="32" t="s">
        <v>42</v>
      </c>
      <c r="E20" s="87" t="s">
        <v>51</v>
      </c>
      <c r="F20" s="80"/>
    </row>
    <row r="21" spans="1:6" ht="16.8" thickTop="1" thickBot="1" x14ac:dyDescent="0.35">
      <c r="A21" s="709">
        <f t="shared" si="0"/>
        <v>0</v>
      </c>
      <c r="B21" s="685">
        <v>8</v>
      </c>
      <c r="C21" s="38" t="s">
        <v>44</v>
      </c>
      <c r="D21" s="20" t="s">
        <v>45</v>
      </c>
      <c r="E21" s="91" t="s">
        <v>46</v>
      </c>
      <c r="F21" s="92"/>
    </row>
    <row r="22" spans="1:6" ht="16.2" thickTop="1" x14ac:dyDescent="0.3">
      <c r="A22" s="709">
        <f t="shared" si="0"/>
        <v>0</v>
      </c>
      <c r="B22" s="837">
        <v>9</v>
      </c>
      <c r="C22" s="806" t="s">
        <v>80</v>
      </c>
      <c r="D22" s="74" t="s">
        <v>50</v>
      </c>
      <c r="E22" s="94" t="s">
        <v>51</v>
      </c>
      <c r="F22" s="92"/>
    </row>
    <row r="23" spans="1:6" ht="15.6" x14ac:dyDescent="0.3">
      <c r="A23" s="709">
        <f t="shared" si="0"/>
        <v>0</v>
      </c>
      <c r="B23" s="838"/>
      <c r="C23" s="807"/>
      <c r="D23" s="74" t="s">
        <v>52</v>
      </c>
      <c r="E23" s="93" t="s">
        <v>51</v>
      </c>
      <c r="F23" s="92"/>
    </row>
    <row r="24" spans="1:6" ht="15.6" x14ac:dyDescent="0.3">
      <c r="A24" s="709">
        <f t="shared" si="0"/>
        <v>0</v>
      </c>
      <c r="B24" s="838"/>
      <c r="C24" s="807"/>
      <c r="D24" s="74" t="s">
        <v>54</v>
      </c>
      <c r="E24" s="93" t="s">
        <v>105</v>
      </c>
      <c r="F24" s="92"/>
    </row>
    <row r="25" spans="1:6" ht="15.6" x14ac:dyDescent="0.3">
      <c r="A25" s="709">
        <f t="shared" si="0"/>
        <v>0</v>
      </c>
      <c r="B25" s="838"/>
      <c r="C25" s="807"/>
      <c r="D25" s="74" t="s">
        <v>64</v>
      </c>
      <c r="E25" s="93" t="s">
        <v>51</v>
      </c>
      <c r="F25" s="92"/>
    </row>
    <row r="26" spans="1:6" ht="15.6" x14ac:dyDescent="0.3">
      <c r="A26" s="709">
        <f t="shared" si="0"/>
        <v>0</v>
      </c>
      <c r="B26" s="838"/>
      <c r="C26" s="807"/>
      <c r="D26" s="74" t="s">
        <v>880</v>
      </c>
      <c r="E26" s="95" t="s">
        <v>51</v>
      </c>
      <c r="F26" s="92"/>
    </row>
    <row r="27" spans="1:6" ht="15.6" x14ac:dyDescent="0.3">
      <c r="A27" s="709">
        <f>COUNTA(F27)</f>
        <v>0</v>
      </c>
      <c r="B27" s="839"/>
      <c r="C27" s="840"/>
      <c r="D27" s="74" t="s">
        <v>67</v>
      </c>
      <c r="E27" s="95" t="s">
        <v>66</v>
      </c>
      <c r="F27" s="92"/>
    </row>
    <row r="28" spans="1:6" x14ac:dyDescent="0.3">
      <c r="A28" s="709">
        <f>SUM(A4:A27)</f>
        <v>0</v>
      </c>
    </row>
  </sheetData>
  <mergeCells count="14">
    <mergeCell ref="B4:E4"/>
    <mergeCell ref="B5:E5"/>
    <mergeCell ref="B7:B9"/>
    <mergeCell ref="C7:C9"/>
    <mergeCell ref="B10:B12"/>
    <mergeCell ref="C10:C12"/>
    <mergeCell ref="B22:B27"/>
    <mergeCell ref="C22:C27"/>
    <mergeCell ref="B13:B14"/>
    <mergeCell ref="C13:C14"/>
    <mergeCell ref="B15:B16"/>
    <mergeCell ref="C15:C16"/>
    <mergeCell ref="B17:B18"/>
    <mergeCell ref="C17:C18"/>
  </mergeCells>
  <conditionalFormatting sqref="C2">
    <cfRule type="expression" dxfId="91" priority="1">
      <formula>C2="Yet To Be Completed"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EF00-52D1-4895-B24C-553F317E0D1F}">
  <dimension ref="A1:F39"/>
  <sheetViews>
    <sheetView topLeftCell="A6" zoomScaleNormal="100" workbookViewId="0">
      <selection activeCell="E23" sqref="E23"/>
    </sheetView>
  </sheetViews>
  <sheetFormatPr defaultRowHeight="14.4" x14ac:dyDescent="0.3"/>
  <cols>
    <col min="1" max="1" width="5.5546875" style="109" customWidth="1"/>
    <col min="2" max="2" width="21.5546875" customWidth="1"/>
    <col min="3" max="3" width="21.6640625" customWidth="1"/>
    <col min="4" max="4" width="37.5546875" customWidth="1"/>
    <col min="5" max="5" width="42.33203125" customWidth="1"/>
    <col min="6" max="6" width="29.44140625" customWidth="1"/>
  </cols>
  <sheetData>
    <row r="1" spans="1:6" s="108" customFormat="1" ht="15" thickBot="1" x14ac:dyDescent="0.35">
      <c r="A1" s="107"/>
    </row>
    <row r="2" spans="1:6" ht="15" thickBot="1" x14ac:dyDescent="0.35">
      <c r="B2" s="3" t="s">
        <v>0</v>
      </c>
      <c r="C2" s="4" t="str">
        <f>IF(Instructions!F80="Yet To Be Completed","Yet To Be Completed","Completed")</f>
        <v>Yet To Be Completed</v>
      </c>
    </row>
    <row r="4" spans="1:6" ht="21.6" thickBot="1" x14ac:dyDescent="0.45">
      <c r="B4" s="866" t="s">
        <v>107</v>
      </c>
      <c r="C4" s="867"/>
      <c r="D4" s="867"/>
      <c r="E4" s="867"/>
      <c r="F4" s="867"/>
    </row>
    <row r="5" spans="1:6" ht="16.2" thickBot="1" x14ac:dyDescent="0.35">
      <c r="A5" s="109">
        <f>COUNTA(F5)</f>
        <v>0</v>
      </c>
      <c r="B5" s="845" t="s">
        <v>1</v>
      </c>
      <c r="C5" s="846"/>
      <c r="D5" s="846"/>
      <c r="E5" s="869"/>
      <c r="F5" s="713"/>
    </row>
    <row r="6" spans="1:6" ht="18.600000000000001" thickBot="1" x14ac:dyDescent="0.35">
      <c r="A6" s="109">
        <f>COUNTA(F6)</f>
        <v>1</v>
      </c>
      <c r="B6" s="6" t="s">
        <v>2</v>
      </c>
      <c r="C6" s="7" t="s">
        <v>3</v>
      </c>
      <c r="D6" s="8" t="s">
        <v>4</v>
      </c>
      <c r="E6" s="569" t="s">
        <v>5</v>
      </c>
      <c r="F6" s="78" t="s">
        <v>6</v>
      </c>
    </row>
    <row r="7" spans="1:6" ht="15.6" x14ac:dyDescent="0.3">
      <c r="A7" s="109">
        <f>COUNTA(F7)</f>
        <v>0</v>
      </c>
      <c r="B7" s="868">
        <v>1</v>
      </c>
      <c r="C7" s="850" t="s">
        <v>7</v>
      </c>
      <c r="D7" s="110" t="s">
        <v>8</v>
      </c>
      <c r="E7" s="73" t="s">
        <v>87</v>
      </c>
      <c r="F7" s="62"/>
    </row>
    <row r="8" spans="1:6" ht="15.6" x14ac:dyDescent="0.3">
      <c r="A8" s="109">
        <f t="shared" ref="A8:A38" si="0">COUNTA(F8)</f>
        <v>0</v>
      </c>
      <c r="B8" s="804"/>
      <c r="C8" s="807"/>
      <c r="D8" s="26" t="s">
        <v>10</v>
      </c>
      <c r="E8" s="81" t="s">
        <v>11</v>
      </c>
      <c r="F8" s="62"/>
    </row>
    <row r="9" spans="1:6" ht="63" thickBot="1" x14ac:dyDescent="0.35">
      <c r="A9" s="109">
        <f t="shared" si="0"/>
        <v>0</v>
      </c>
      <c r="B9" s="805"/>
      <c r="C9" s="808"/>
      <c r="D9" s="17" t="s">
        <v>12</v>
      </c>
      <c r="E9" s="82" t="s">
        <v>13</v>
      </c>
      <c r="F9" s="62"/>
    </row>
    <row r="10" spans="1:6" ht="16.2" thickTop="1" x14ac:dyDescent="0.3">
      <c r="A10" s="109">
        <f t="shared" si="0"/>
        <v>0</v>
      </c>
      <c r="B10" s="856">
        <v>2</v>
      </c>
      <c r="C10" s="806" t="s">
        <v>14</v>
      </c>
      <c r="D10" s="20" t="s">
        <v>15</v>
      </c>
      <c r="E10" s="83" t="s">
        <v>109</v>
      </c>
      <c r="F10" s="62"/>
    </row>
    <row r="11" spans="1:6" ht="15.6" x14ac:dyDescent="0.3">
      <c r="A11" s="109">
        <f t="shared" si="0"/>
        <v>0</v>
      </c>
      <c r="B11" s="856"/>
      <c r="C11" s="807"/>
      <c r="D11" s="14" t="s">
        <v>17</v>
      </c>
      <c r="E11" s="84" t="s">
        <v>110</v>
      </c>
      <c r="F11" s="62"/>
    </row>
    <row r="12" spans="1:6" ht="16.2" thickBot="1" x14ac:dyDescent="0.35">
      <c r="A12" s="109">
        <f t="shared" si="0"/>
        <v>0</v>
      </c>
      <c r="B12" s="856"/>
      <c r="C12" s="807"/>
      <c r="D12" s="23" t="s">
        <v>19</v>
      </c>
      <c r="E12" s="85" t="s">
        <v>111</v>
      </c>
      <c r="F12" s="62"/>
    </row>
    <row r="13" spans="1:6" ht="31.8" thickTop="1" x14ac:dyDescent="0.3">
      <c r="A13" s="109">
        <f t="shared" si="0"/>
        <v>0</v>
      </c>
      <c r="B13" s="856">
        <v>3</v>
      </c>
      <c r="C13" s="870" t="s">
        <v>21</v>
      </c>
      <c r="D13" s="26" t="s">
        <v>22</v>
      </c>
      <c r="E13" s="81" t="s">
        <v>112</v>
      </c>
      <c r="F13" s="62"/>
    </row>
    <row r="14" spans="1:6" ht="15.6" x14ac:dyDescent="0.3">
      <c r="A14" s="109">
        <f t="shared" si="0"/>
        <v>0</v>
      </c>
      <c r="B14" s="856"/>
      <c r="C14" s="870"/>
      <c r="D14" s="29" t="s">
        <v>23</v>
      </c>
      <c r="E14" s="86" t="s">
        <v>113</v>
      </c>
      <c r="F14" s="62"/>
    </row>
    <row r="15" spans="1:6" ht="16.2" thickBot="1" x14ac:dyDescent="0.35">
      <c r="A15" s="109">
        <f t="shared" si="0"/>
        <v>0</v>
      </c>
      <c r="B15" s="689">
        <v>4</v>
      </c>
      <c r="C15" s="690" t="s">
        <v>879</v>
      </c>
      <c r="D15" s="17" t="s">
        <v>28</v>
      </c>
      <c r="E15" s="73" t="s">
        <v>873</v>
      </c>
      <c r="F15" s="62"/>
    </row>
    <row r="16" spans="1:6" ht="16.2" thickTop="1" x14ac:dyDescent="0.3">
      <c r="A16" s="109">
        <f t="shared" si="0"/>
        <v>0</v>
      </c>
      <c r="B16" s="803">
        <v>5</v>
      </c>
      <c r="C16" s="806" t="s">
        <v>30</v>
      </c>
      <c r="D16" s="32" t="s">
        <v>31</v>
      </c>
      <c r="E16" s="81" t="s">
        <v>78</v>
      </c>
      <c r="F16" s="62"/>
    </row>
    <row r="17" spans="1:6" ht="15.6" x14ac:dyDescent="0.3">
      <c r="A17" s="109">
        <f t="shared" si="0"/>
        <v>0</v>
      </c>
      <c r="B17" s="804"/>
      <c r="C17" s="807"/>
      <c r="D17" s="29" t="s">
        <v>33</v>
      </c>
      <c r="E17" s="88" t="s">
        <v>34</v>
      </c>
      <c r="F17" s="711"/>
    </row>
    <row r="18" spans="1:6" ht="16.2" thickBot="1" x14ac:dyDescent="0.35">
      <c r="A18" s="109">
        <f t="shared" si="0"/>
        <v>0</v>
      </c>
      <c r="B18" s="805"/>
      <c r="C18" s="808"/>
      <c r="D18" s="29" t="s">
        <v>35</v>
      </c>
      <c r="E18" s="86" t="s">
        <v>36</v>
      </c>
      <c r="F18" s="62"/>
    </row>
    <row r="19" spans="1:6" ht="32.4" thickTop="1" thickBot="1" x14ac:dyDescent="0.35">
      <c r="A19" s="109">
        <f t="shared" si="0"/>
        <v>0</v>
      </c>
      <c r="B19" s="64">
        <v>6</v>
      </c>
      <c r="C19" s="38" t="s">
        <v>38</v>
      </c>
      <c r="D19" s="32" t="s">
        <v>39</v>
      </c>
      <c r="E19" s="87" t="s">
        <v>116</v>
      </c>
      <c r="F19" s="62"/>
    </row>
    <row r="20" spans="1:6" ht="31.2" x14ac:dyDescent="0.3">
      <c r="A20" s="109">
        <f t="shared" si="0"/>
        <v>0</v>
      </c>
      <c r="B20" s="868">
        <v>7</v>
      </c>
      <c r="C20" s="850" t="s">
        <v>102</v>
      </c>
      <c r="D20" s="110" t="s">
        <v>117</v>
      </c>
      <c r="E20" s="114" t="s">
        <v>872</v>
      </c>
      <c r="F20" s="62"/>
    </row>
    <row r="21" spans="1:6" ht="16.2" thickBot="1" x14ac:dyDescent="0.35">
      <c r="A21" s="109">
        <f t="shared" si="0"/>
        <v>0</v>
      </c>
      <c r="B21" s="804"/>
      <c r="C21" s="807"/>
      <c r="D21" s="29" t="s">
        <v>42</v>
      </c>
      <c r="E21" s="115" t="s">
        <v>875</v>
      </c>
      <c r="F21" s="62"/>
    </row>
    <row r="22" spans="1:6" ht="16.2" thickTop="1" x14ac:dyDescent="0.3">
      <c r="A22" s="109">
        <f t="shared" si="0"/>
        <v>0</v>
      </c>
      <c r="B22" s="864">
        <v>8</v>
      </c>
      <c r="C22" s="862" t="s">
        <v>44</v>
      </c>
      <c r="D22" s="20" t="s">
        <v>45</v>
      </c>
      <c r="E22" s="491" t="s">
        <v>46</v>
      </c>
      <c r="F22" s="712"/>
    </row>
    <row r="23" spans="1:6" ht="16.2" thickBot="1" x14ac:dyDescent="0.35">
      <c r="A23" s="109">
        <f t="shared" si="0"/>
        <v>0</v>
      </c>
      <c r="B23" s="865"/>
      <c r="C23" s="863"/>
      <c r="D23" s="564" t="s">
        <v>730</v>
      </c>
      <c r="E23" s="491" t="s">
        <v>145</v>
      </c>
      <c r="F23" s="696"/>
    </row>
    <row r="24" spans="1:6" ht="94.8" thickTop="1" thickBot="1" x14ac:dyDescent="0.35">
      <c r="A24" s="109">
        <f t="shared" si="0"/>
        <v>0</v>
      </c>
      <c r="B24" s="118">
        <v>9</v>
      </c>
      <c r="C24" s="119" t="s">
        <v>119</v>
      </c>
      <c r="D24" s="120" t="s">
        <v>120</v>
      </c>
      <c r="E24" s="693" t="s">
        <v>121</v>
      </c>
      <c r="F24" s="62"/>
    </row>
    <row r="25" spans="1:6" ht="16.2" thickTop="1" x14ac:dyDescent="0.3">
      <c r="A25" s="109">
        <f t="shared" si="0"/>
        <v>0</v>
      </c>
      <c r="B25" s="856">
        <v>10</v>
      </c>
      <c r="C25" s="858" t="s">
        <v>80</v>
      </c>
      <c r="D25" s="46" t="s">
        <v>50</v>
      </c>
      <c r="E25" s="121" t="s">
        <v>51</v>
      </c>
      <c r="F25" s="696"/>
    </row>
    <row r="26" spans="1:6" ht="15.6" x14ac:dyDescent="0.3">
      <c r="A26" s="109">
        <f t="shared" si="0"/>
        <v>0</v>
      </c>
      <c r="B26" s="856"/>
      <c r="C26" s="858"/>
      <c r="D26" s="41" t="s">
        <v>52</v>
      </c>
      <c r="E26" s="122" t="s">
        <v>53</v>
      </c>
      <c r="F26" s="696"/>
    </row>
    <row r="27" spans="1:6" ht="15.6" x14ac:dyDescent="0.3">
      <c r="A27" s="109">
        <f t="shared" si="0"/>
        <v>0</v>
      </c>
      <c r="B27" s="856"/>
      <c r="C27" s="858"/>
      <c r="D27" s="41" t="s">
        <v>58</v>
      </c>
      <c r="E27" s="122" t="s">
        <v>51</v>
      </c>
      <c r="F27" s="696"/>
    </row>
    <row r="28" spans="1:6" ht="15.6" x14ac:dyDescent="0.3">
      <c r="A28" s="109">
        <f t="shared" si="0"/>
        <v>0</v>
      </c>
      <c r="B28" s="856"/>
      <c r="C28" s="858"/>
      <c r="D28" s="41" t="s">
        <v>59</v>
      </c>
      <c r="E28" s="122" t="s">
        <v>60</v>
      </c>
      <c r="F28" s="696"/>
    </row>
    <row r="29" spans="1:6" x14ac:dyDescent="0.3">
      <c r="A29" s="109">
        <f t="shared" si="0"/>
        <v>0</v>
      </c>
      <c r="B29" s="856"/>
      <c r="C29" s="858"/>
      <c r="D29" s="860" t="s">
        <v>61</v>
      </c>
      <c r="E29" s="122" t="s">
        <v>122</v>
      </c>
      <c r="F29" s="696"/>
    </row>
    <row r="30" spans="1:6" x14ac:dyDescent="0.3">
      <c r="A30" s="109">
        <f t="shared" si="0"/>
        <v>0</v>
      </c>
      <c r="B30" s="856"/>
      <c r="C30" s="858"/>
      <c r="D30" s="861"/>
      <c r="E30" s="122" t="s">
        <v>123</v>
      </c>
      <c r="F30" s="696"/>
    </row>
    <row r="31" spans="1:6" ht="15.6" x14ac:dyDescent="0.3">
      <c r="A31" s="109">
        <f t="shared" si="0"/>
        <v>0</v>
      </c>
      <c r="B31" s="856"/>
      <c r="C31" s="858"/>
      <c r="D31" s="41" t="s">
        <v>64</v>
      </c>
      <c r="E31" s="122" t="s">
        <v>51</v>
      </c>
      <c r="F31" s="696"/>
    </row>
    <row r="32" spans="1:6" ht="15.6" x14ac:dyDescent="0.3">
      <c r="A32" s="109">
        <f t="shared" si="0"/>
        <v>0</v>
      </c>
      <c r="B32" s="856"/>
      <c r="C32" s="858"/>
      <c r="D32" s="41" t="s">
        <v>65</v>
      </c>
      <c r="E32" s="122" t="s">
        <v>66</v>
      </c>
      <c r="F32" s="696"/>
    </row>
    <row r="33" spans="1:6" ht="15.6" x14ac:dyDescent="0.3">
      <c r="A33" s="109">
        <f t="shared" si="0"/>
        <v>0</v>
      </c>
      <c r="B33" s="856"/>
      <c r="C33" s="858"/>
      <c r="D33" s="41" t="s">
        <v>67</v>
      </c>
      <c r="E33" s="122" t="s">
        <v>66</v>
      </c>
      <c r="F33" s="696"/>
    </row>
    <row r="34" spans="1:6" ht="16.2" thickBot="1" x14ac:dyDescent="0.35">
      <c r="A34" s="109">
        <f t="shared" si="0"/>
        <v>0</v>
      </c>
      <c r="B34" s="857"/>
      <c r="C34" s="859"/>
      <c r="D34" s="51" t="s">
        <v>68</v>
      </c>
      <c r="E34" s="710" t="s">
        <v>51</v>
      </c>
      <c r="F34" s="696"/>
    </row>
    <row r="35" spans="1:6" ht="16.2" customHeight="1" thickTop="1" x14ac:dyDescent="0.3">
      <c r="A35" s="109">
        <f t="shared" si="0"/>
        <v>0</v>
      </c>
      <c r="B35" s="803">
        <v>11</v>
      </c>
      <c r="C35" s="806" t="s">
        <v>41</v>
      </c>
      <c r="D35" s="851" t="s">
        <v>73</v>
      </c>
      <c r="E35" s="854" t="s">
        <v>864</v>
      </c>
      <c r="F35" s="855"/>
    </row>
    <row r="36" spans="1:6" ht="14.4" customHeight="1" x14ac:dyDescent="0.3">
      <c r="A36" s="109">
        <f t="shared" si="0"/>
        <v>0</v>
      </c>
      <c r="B36" s="804"/>
      <c r="C36" s="807"/>
      <c r="D36" s="852"/>
      <c r="E36" s="854"/>
      <c r="F36" s="855"/>
    </row>
    <row r="37" spans="1:6" ht="14.4" customHeight="1" x14ac:dyDescent="0.3">
      <c r="A37" s="109">
        <f t="shared" si="0"/>
        <v>0</v>
      </c>
      <c r="B37" s="804"/>
      <c r="C37" s="807"/>
      <c r="D37" s="852"/>
      <c r="E37" s="854"/>
      <c r="F37" s="855"/>
    </row>
    <row r="38" spans="1:6" ht="16.2" customHeight="1" thickBot="1" x14ac:dyDescent="0.35">
      <c r="A38" s="109">
        <f t="shared" si="0"/>
        <v>0</v>
      </c>
      <c r="B38" s="805"/>
      <c r="C38" s="808"/>
      <c r="D38" s="853"/>
      <c r="E38" s="854"/>
      <c r="F38" s="855"/>
    </row>
    <row r="39" spans="1:6" ht="15" thickTop="1" x14ac:dyDescent="0.3">
      <c r="A39" s="109">
        <f>SUM(A5:A38)</f>
        <v>1</v>
      </c>
      <c r="F39" s="124"/>
    </row>
  </sheetData>
  <mergeCells count="22">
    <mergeCell ref="B4:F4"/>
    <mergeCell ref="B20:B21"/>
    <mergeCell ref="C20:C21"/>
    <mergeCell ref="B5:E5"/>
    <mergeCell ref="C7:C9"/>
    <mergeCell ref="B10:B12"/>
    <mergeCell ref="C10:C12"/>
    <mergeCell ref="B7:B9"/>
    <mergeCell ref="B16:B18"/>
    <mergeCell ref="C16:C18"/>
    <mergeCell ref="B13:B14"/>
    <mergeCell ref="C13:C14"/>
    <mergeCell ref="B25:B34"/>
    <mergeCell ref="C25:C34"/>
    <mergeCell ref="D29:D30"/>
    <mergeCell ref="C22:C23"/>
    <mergeCell ref="B22:B23"/>
    <mergeCell ref="B35:B38"/>
    <mergeCell ref="C35:C38"/>
    <mergeCell ref="D35:D38"/>
    <mergeCell ref="E35:E38"/>
    <mergeCell ref="F35:F38"/>
  </mergeCells>
  <conditionalFormatting sqref="C2">
    <cfRule type="expression" dxfId="90" priority="3">
      <formula>C2="Yet To Be Completed"</formula>
    </cfRule>
  </conditionalFormatting>
  <conditionalFormatting sqref="F5 F7:F35">
    <cfRule type="expression" dxfId="89" priority="4">
      <formula>F5&lt;&gt;""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0DC86-33C4-42DF-BE80-15669CBC6868}">
  <dimension ref="A1:F40"/>
  <sheetViews>
    <sheetView topLeftCell="A9" workbookViewId="0">
      <selection activeCell="E22" sqref="E22"/>
    </sheetView>
  </sheetViews>
  <sheetFormatPr defaultRowHeight="14.4" x14ac:dyDescent="0.3"/>
  <cols>
    <col min="1" max="1" width="5.5546875" style="1" customWidth="1"/>
    <col min="2" max="2" width="21.5546875" customWidth="1"/>
    <col min="3" max="3" width="21.6640625" customWidth="1"/>
    <col min="4" max="4" width="37.5546875" customWidth="1"/>
    <col min="5" max="5" width="42.44140625" customWidth="1"/>
    <col min="6" max="6" width="37.88671875" style="124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IF(Instructions!F81="Yet To Be Completed","Yet To Be Completed","Completed")</f>
        <v>Yet To Be Completed</v>
      </c>
    </row>
    <row r="4" spans="1:6" ht="21.6" thickBot="1" x14ac:dyDescent="0.45">
      <c r="B4" s="866" t="s">
        <v>126</v>
      </c>
      <c r="C4" s="867"/>
      <c r="D4" s="867"/>
      <c r="E4" s="867"/>
      <c r="F4" s="867"/>
    </row>
    <row r="5" spans="1:6" ht="16.2" thickBot="1" x14ac:dyDescent="0.35">
      <c r="A5" s="1">
        <f>COUNTA(F5)</f>
        <v>0</v>
      </c>
      <c r="B5" s="845" t="s">
        <v>1</v>
      </c>
      <c r="C5" s="846"/>
      <c r="D5" s="846"/>
      <c r="E5" s="869"/>
      <c r="F5" s="714"/>
    </row>
    <row r="6" spans="1:6" ht="18.600000000000001" thickBot="1" x14ac:dyDescent="0.35">
      <c r="A6" s="1">
        <f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78" t="s">
        <v>6</v>
      </c>
    </row>
    <row r="7" spans="1:6" ht="15.6" x14ac:dyDescent="0.3">
      <c r="A7" s="1">
        <f>COUNTA(F7)</f>
        <v>0</v>
      </c>
      <c r="B7" s="888">
        <v>1</v>
      </c>
      <c r="C7" s="850" t="s">
        <v>7</v>
      </c>
      <c r="D7" s="125" t="s">
        <v>8</v>
      </c>
      <c r="E7" s="126" t="s">
        <v>9</v>
      </c>
      <c r="F7" s="62"/>
    </row>
    <row r="8" spans="1:6" ht="15.6" x14ac:dyDescent="0.3">
      <c r="A8" s="1">
        <f t="shared" ref="A8:A29" si="0">COUNTA(F8)</f>
        <v>0</v>
      </c>
      <c r="B8" s="877"/>
      <c r="C8" s="807"/>
      <c r="D8" s="127" t="s">
        <v>10</v>
      </c>
      <c r="E8" s="84" t="s">
        <v>11</v>
      </c>
      <c r="F8" s="62"/>
    </row>
    <row r="9" spans="1:6" ht="63" thickBot="1" x14ac:dyDescent="0.35">
      <c r="A9" s="1">
        <f t="shared" si="0"/>
        <v>0</v>
      </c>
      <c r="B9" s="878"/>
      <c r="C9" s="808"/>
      <c r="D9" s="128" t="s">
        <v>12</v>
      </c>
      <c r="E9" s="82" t="s">
        <v>13</v>
      </c>
      <c r="F9" s="62"/>
    </row>
    <row r="10" spans="1:6" ht="16.2" thickTop="1" x14ac:dyDescent="0.3">
      <c r="A10" s="1">
        <f t="shared" si="0"/>
        <v>0</v>
      </c>
      <c r="B10" s="879">
        <v>2</v>
      </c>
      <c r="C10" s="806" t="s">
        <v>14</v>
      </c>
      <c r="D10" s="129" t="s">
        <v>15</v>
      </c>
      <c r="E10" s="83" t="s">
        <v>109</v>
      </c>
      <c r="F10" s="62"/>
    </row>
    <row r="11" spans="1:6" ht="15.6" x14ac:dyDescent="0.3">
      <c r="A11" s="1">
        <f t="shared" si="0"/>
        <v>0</v>
      </c>
      <c r="B11" s="880"/>
      <c r="C11" s="807"/>
      <c r="D11" s="127" t="s">
        <v>17</v>
      </c>
      <c r="E11" s="84" t="s">
        <v>110</v>
      </c>
      <c r="F11" s="62"/>
    </row>
    <row r="12" spans="1:6" ht="16.2" thickBot="1" x14ac:dyDescent="0.35">
      <c r="A12" s="1">
        <f t="shared" si="0"/>
        <v>0</v>
      </c>
      <c r="B12" s="881"/>
      <c r="C12" s="808"/>
      <c r="D12" s="130" t="s">
        <v>19</v>
      </c>
      <c r="E12" s="85" t="s">
        <v>111</v>
      </c>
      <c r="F12" s="62"/>
    </row>
    <row r="13" spans="1:6" ht="31.8" thickTop="1" x14ac:dyDescent="0.3">
      <c r="A13" s="1">
        <f t="shared" si="0"/>
        <v>0</v>
      </c>
      <c r="B13" s="876">
        <v>3</v>
      </c>
      <c r="C13" s="806" t="s">
        <v>21</v>
      </c>
      <c r="D13" s="131" t="s">
        <v>22</v>
      </c>
      <c r="E13" s="81" t="s">
        <v>112</v>
      </c>
      <c r="F13" s="62"/>
    </row>
    <row r="14" spans="1:6" ht="16.2" thickBot="1" x14ac:dyDescent="0.35">
      <c r="A14" s="1">
        <f t="shared" si="0"/>
        <v>0</v>
      </c>
      <c r="B14" s="878"/>
      <c r="C14" s="808"/>
      <c r="D14" s="132" t="s">
        <v>23</v>
      </c>
      <c r="E14" s="86" t="s">
        <v>113</v>
      </c>
      <c r="F14" s="62"/>
    </row>
    <row r="15" spans="1:6" ht="16.2" thickTop="1" x14ac:dyDescent="0.3">
      <c r="A15" s="1">
        <f t="shared" si="0"/>
        <v>0</v>
      </c>
      <c r="B15" s="803">
        <v>4</v>
      </c>
      <c r="C15" s="806" t="s">
        <v>25</v>
      </c>
      <c r="D15" s="885" t="s">
        <v>28</v>
      </c>
      <c r="E15" s="886" t="s">
        <v>91</v>
      </c>
      <c r="F15" s="62"/>
    </row>
    <row r="16" spans="1:6" ht="16.2" thickBot="1" x14ac:dyDescent="0.35">
      <c r="A16" s="1">
        <f t="shared" si="0"/>
        <v>0</v>
      </c>
      <c r="B16" s="805"/>
      <c r="C16" s="808"/>
      <c r="D16" s="811"/>
      <c r="E16" s="887"/>
      <c r="F16" s="62"/>
    </row>
    <row r="17" spans="1:6" ht="16.2" thickTop="1" x14ac:dyDescent="0.3">
      <c r="A17" s="1">
        <f t="shared" si="0"/>
        <v>0</v>
      </c>
      <c r="B17" s="876">
        <v>5</v>
      </c>
      <c r="C17" s="806" t="s">
        <v>30</v>
      </c>
      <c r="D17" s="133" t="s">
        <v>31</v>
      </c>
      <c r="E17" s="87" t="s">
        <v>78</v>
      </c>
      <c r="F17" s="62"/>
    </row>
    <row r="18" spans="1:6" ht="15.6" x14ac:dyDescent="0.3">
      <c r="A18" s="1">
        <f t="shared" si="0"/>
        <v>0</v>
      </c>
      <c r="B18" s="877"/>
      <c r="C18" s="807"/>
      <c r="D18" s="132" t="s">
        <v>33</v>
      </c>
      <c r="E18" s="88" t="s">
        <v>34</v>
      </c>
      <c r="F18" s="711"/>
    </row>
    <row r="19" spans="1:6" ht="16.2" thickBot="1" x14ac:dyDescent="0.35">
      <c r="A19" s="1">
        <f t="shared" si="0"/>
        <v>0</v>
      </c>
      <c r="B19" s="878"/>
      <c r="C19" s="808"/>
      <c r="D19" s="132" t="s">
        <v>35</v>
      </c>
      <c r="E19" s="86" t="s">
        <v>36</v>
      </c>
      <c r="F19" s="62"/>
    </row>
    <row r="20" spans="1:6" ht="16.8" thickTop="1" thickBot="1" x14ac:dyDescent="0.35">
      <c r="A20" s="1">
        <f t="shared" si="0"/>
        <v>0</v>
      </c>
      <c r="B20" s="37">
        <v>6</v>
      </c>
      <c r="C20" s="38" t="s">
        <v>38</v>
      </c>
      <c r="D20" s="133" t="s">
        <v>39</v>
      </c>
      <c r="E20" s="87" t="s">
        <v>92</v>
      </c>
      <c r="F20" s="62"/>
    </row>
    <row r="21" spans="1:6" ht="16.2" thickTop="1" x14ac:dyDescent="0.3">
      <c r="A21" s="1">
        <f t="shared" si="0"/>
        <v>0</v>
      </c>
      <c r="B21" s="864">
        <v>7</v>
      </c>
      <c r="C21" s="862" t="s">
        <v>44</v>
      </c>
      <c r="D21" s="133" t="s">
        <v>45</v>
      </c>
      <c r="E21" s="491" t="s">
        <v>46</v>
      </c>
      <c r="F21" s="62"/>
    </row>
    <row r="22" spans="1:6" ht="16.2" thickBot="1" x14ac:dyDescent="0.35">
      <c r="A22" s="1">
        <f t="shared" si="0"/>
        <v>0</v>
      </c>
      <c r="B22" s="865"/>
      <c r="C22" s="863"/>
      <c r="D22" s="565" t="s">
        <v>730</v>
      </c>
      <c r="E22" s="491" t="s">
        <v>145</v>
      </c>
      <c r="F22" s="696"/>
    </row>
    <row r="23" spans="1:6" ht="94.8" thickTop="1" thickBot="1" x14ac:dyDescent="0.35">
      <c r="A23" s="1">
        <f t="shared" si="0"/>
        <v>0</v>
      </c>
      <c r="B23" s="37">
        <v>8</v>
      </c>
      <c r="C23" s="38" t="s">
        <v>119</v>
      </c>
      <c r="D23" s="131" t="s">
        <v>120</v>
      </c>
      <c r="E23" s="81" t="s">
        <v>121</v>
      </c>
      <c r="F23" s="62"/>
    </row>
    <row r="24" spans="1:6" ht="16.2" thickTop="1" x14ac:dyDescent="0.3">
      <c r="A24" s="1">
        <f t="shared" si="0"/>
        <v>0</v>
      </c>
      <c r="B24" s="879">
        <v>9</v>
      </c>
      <c r="C24" s="862" t="s">
        <v>49</v>
      </c>
      <c r="D24" s="129" t="s">
        <v>50</v>
      </c>
      <c r="E24" s="134" t="s">
        <v>51</v>
      </c>
      <c r="F24" s="696"/>
    </row>
    <row r="25" spans="1:6" ht="15.6" x14ac:dyDescent="0.3">
      <c r="A25" s="1">
        <f t="shared" si="0"/>
        <v>0</v>
      </c>
      <c r="B25" s="880"/>
      <c r="C25" s="858"/>
      <c r="D25" s="135" t="s">
        <v>52</v>
      </c>
      <c r="E25" s="136" t="s">
        <v>53</v>
      </c>
      <c r="F25" s="696"/>
    </row>
    <row r="26" spans="1:6" x14ac:dyDescent="0.3">
      <c r="A26" s="1">
        <f t="shared" si="0"/>
        <v>0</v>
      </c>
      <c r="B26" s="880"/>
      <c r="C26" s="858"/>
      <c r="D26" s="882" t="s">
        <v>54</v>
      </c>
      <c r="E26" s="136" t="s">
        <v>55</v>
      </c>
      <c r="F26" s="696"/>
    </row>
    <row r="27" spans="1:6" x14ac:dyDescent="0.3">
      <c r="A27" s="1">
        <f t="shared" si="0"/>
        <v>0</v>
      </c>
      <c r="B27" s="880"/>
      <c r="C27" s="858"/>
      <c r="D27" s="883"/>
      <c r="E27" s="136" t="s">
        <v>56</v>
      </c>
      <c r="F27" s="696"/>
    </row>
    <row r="28" spans="1:6" x14ac:dyDescent="0.3">
      <c r="A28" s="1">
        <f t="shared" si="0"/>
        <v>0</v>
      </c>
      <c r="B28" s="880"/>
      <c r="C28" s="858"/>
      <c r="D28" s="884"/>
      <c r="E28" s="136" t="s">
        <v>57</v>
      </c>
      <c r="F28" s="696"/>
    </row>
    <row r="29" spans="1:6" ht="15.6" x14ac:dyDescent="0.3">
      <c r="A29" s="1">
        <f t="shared" si="0"/>
        <v>0</v>
      </c>
      <c r="B29" s="880"/>
      <c r="C29" s="858"/>
      <c r="D29" s="135" t="s">
        <v>58</v>
      </c>
      <c r="E29" s="136" t="s">
        <v>51</v>
      </c>
      <c r="F29" s="696"/>
    </row>
    <row r="30" spans="1:6" ht="15.6" x14ac:dyDescent="0.3">
      <c r="A30" s="1">
        <f t="shared" ref="A30:A36" si="1">COUNTA(F30)</f>
        <v>0</v>
      </c>
      <c r="B30" s="880"/>
      <c r="C30" s="858"/>
      <c r="D30" s="135" t="s">
        <v>59</v>
      </c>
      <c r="E30" s="136" t="s">
        <v>60</v>
      </c>
      <c r="F30" s="696"/>
    </row>
    <row r="31" spans="1:6" x14ac:dyDescent="0.3">
      <c r="A31" s="1">
        <f t="shared" si="1"/>
        <v>0</v>
      </c>
      <c r="B31" s="880"/>
      <c r="C31" s="858"/>
      <c r="D31" s="882" t="s">
        <v>61</v>
      </c>
      <c r="E31" s="136" t="s">
        <v>62</v>
      </c>
      <c r="F31" s="696"/>
    </row>
    <row r="32" spans="1:6" x14ac:dyDescent="0.3">
      <c r="A32" s="1">
        <f t="shared" si="1"/>
        <v>0</v>
      </c>
      <c r="B32" s="880"/>
      <c r="C32" s="858"/>
      <c r="D32" s="884"/>
      <c r="E32" s="136" t="s">
        <v>128</v>
      </c>
      <c r="F32" s="696"/>
    </row>
    <row r="33" spans="1:6" ht="15.6" x14ac:dyDescent="0.3">
      <c r="A33" s="1">
        <f t="shared" si="1"/>
        <v>0</v>
      </c>
      <c r="B33" s="880"/>
      <c r="C33" s="858"/>
      <c r="D33" s="135" t="s">
        <v>64</v>
      </c>
      <c r="E33" s="136" t="s">
        <v>51</v>
      </c>
      <c r="F33" s="696"/>
    </row>
    <row r="34" spans="1:6" ht="15.6" x14ac:dyDescent="0.3">
      <c r="A34" s="1">
        <f t="shared" si="1"/>
        <v>0</v>
      </c>
      <c r="B34" s="880"/>
      <c r="C34" s="858"/>
      <c r="D34" s="135" t="s">
        <v>65</v>
      </c>
      <c r="E34" s="136" t="s">
        <v>66</v>
      </c>
      <c r="F34" s="696"/>
    </row>
    <row r="35" spans="1:6" ht="16.2" thickBot="1" x14ac:dyDescent="0.35">
      <c r="A35" s="1">
        <f t="shared" si="1"/>
        <v>0</v>
      </c>
      <c r="B35" s="881"/>
      <c r="C35" s="863"/>
      <c r="D35" s="128" t="s">
        <v>67</v>
      </c>
      <c r="E35" s="137" t="s">
        <v>66</v>
      </c>
      <c r="F35" s="696"/>
    </row>
    <row r="36" spans="1:6" ht="15" thickTop="1" x14ac:dyDescent="0.3">
      <c r="A36" s="871">
        <f t="shared" si="1"/>
        <v>0</v>
      </c>
      <c r="B36" s="803">
        <v>10</v>
      </c>
      <c r="C36" s="806" t="s">
        <v>41</v>
      </c>
      <c r="D36" s="809" t="s">
        <v>73</v>
      </c>
      <c r="E36" s="872" t="s">
        <v>145</v>
      </c>
      <c r="F36" s="875"/>
    </row>
    <row r="37" spans="1:6" x14ac:dyDescent="0.3">
      <c r="A37" s="871"/>
      <c r="B37" s="804"/>
      <c r="C37" s="807"/>
      <c r="D37" s="810"/>
      <c r="E37" s="873"/>
      <c r="F37" s="875"/>
    </row>
    <row r="38" spans="1:6" x14ac:dyDescent="0.3">
      <c r="A38" s="871"/>
      <c r="B38" s="804"/>
      <c r="C38" s="807"/>
      <c r="D38" s="810"/>
      <c r="E38" s="873"/>
      <c r="F38" s="875"/>
    </row>
    <row r="39" spans="1:6" ht="15" thickBot="1" x14ac:dyDescent="0.35">
      <c r="A39" s="871"/>
      <c r="B39" s="805"/>
      <c r="C39" s="808"/>
      <c r="D39" s="811"/>
      <c r="E39" s="874"/>
      <c r="F39" s="875"/>
    </row>
    <row r="40" spans="1:6" ht="15" thickTop="1" x14ac:dyDescent="0.3">
      <c r="A40" s="1">
        <f>SUM(A5:A39)</f>
        <v>1</v>
      </c>
    </row>
  </sheetData>
  <mergeCells count="26">
    <mergeCell ref="D15:D16"/>
    <mergeCell ref="E15:E16"/>
    <mergeCell ref="B4:F4"/>
    <mergeCell ref="B7:B9"/>
    <mergeCell ref="C7:C9"/>
    <mergeCell ref="B10:B12"/>
    <mergeCell ref="C10:C12"/>
    <mergeCell ref="B5:E5"/>
    <mergeCell ref="B13:B14"/>
    <mergeCell ref="C13:C14"/>
    <mergeCell ref="B15:B16"/>
    <mergeCell ref="C15:C16"/>
    <mergeCell ref="F36:F39"/>
    <mergeCell ref="B17:B19"/>
    <mergeCell ref="C17:C19"/>
    <mergeCell ref="B24:B35"/>
    <mergeCell ref="C24:C35"/>
    <mergeCell ref="D26:D28"/>
    <mergeCell ref="D31:D32"/>
    <mergeCell ref="C21:C22"/>
    <mergeCell ref="B21:B22"/>
    <mergeCell ref="A36:A39"/>
    <mergeCell ref="B36:B39"/>
    <mergeCell ref="C36:C39"/>
    <mergeCell ref="D36:D39"/>
    <mergeCell ref="E36:E39"/>
  </mergeCells>
  <conditionalFormatting sqref="C2">
    <cfRule type="expression" dxfId="88" priority="2">
      <formula>C2="Yet To Be Completed"</formula>
    </cfRule>
  </conditionalFormatting>
  <conditionalFormatting sqref="F5 F7:F36">
    <cfRule type="expression" dxfId="87" priority="1">
      <formula>F5&lt;&gt;""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B52C-53C2-4848-BECB-87311431D48A}">
  <dimension ref="A1:M42"/>
  <sheetViews>
    <sheetView topLeftCell="A3" workbookViewId="0">
      <selection activeCell="F9" sqref="F9"/>
    </sheetView>
  </sheetViews>
  <sheetFormatPr defaultRowHeight="14.4" x14ac:dyDescent="0.3"/>
  <cols>
    <col min="1" max="1" width="5.5546875" style="7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44140625" style="124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IF(Instructions!F82="Yet To Be Completed","Yet To Be Completed","Completed")</f>
        <v>Yet To Be Completed</v>
      </c>
    </row>
    <row r="3" spans="1:6" ht="15" thickBot="1" x14ac:dyDescent="0.35"/>
    <row r="4" spans="1:6" ht="21.6" thickBot="1" x14ac:dyDescent="0.45">
      <c r="B4" s="903" t="s">
        <v>130</v>
      </c>
      <c r="C4" s="904"/>
      <c r="D4" s="904"/>
      <c r="E4" s="905"/>
      <c r="F4" s="138"/>
    </row>
    <row r="5" spans="1:6" ht="16.2" thickBot="1" x14ac:dyDescent="0.35">
      <c r="A5" s="75">
        <f>COUNTA(F5)</f>
        <v>0</v>
      </c>
      <c r="B5" s="906" t="s">
        <v>1</v>
      </c>
      <c r="C5" s="907"/>
      <c r="D5" s="907"/>
      <c r="E5" s="908"/>
      <c r="F5" s="5"/>
    </row>
    <row r="6" spans="1:6" ht="18.600000000000001" thickBot="1" x14ac:dyDescent="0.35">
      <c r="A6" s="75">
        <f t="shared" ref="A6:A37" si="0"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75">
        <f t="shared" si="0"/>
        <v>0</v>
      </c>
      <c r="B7" s="888">
        <v>1</v>
      </c>
      <c r="C7" s="850" t="s">
        <v>7</v>
      </c>
      <c r="D7" s="11" t="s">
        <v>8</v>
      </c>
      <c r="E7" s="12" t="s">
        <v>87</v>
      </c>
      <c r="F7" s="13"/>
    </row>
    <row r="8" spans="1:6" ht="31.2" x14ac:dyDescent="0.3">
      <c r="A8" s="75">
        <f t="shared" si="0"/>
        <v>0</v>
      </c>
      <c r="B8" s="877"/>
      <c r="C8" s="807"/>
      <c r="D8" s="14" t="s">
        <v>10</v>
      </c>
      <c r="E8" s="15" t="s">
        <v>11</v>
      </c>
      <c r="F8" s="16"/>
    </row>
    <row r="9" spans="1:6" ht="63" thickBot="1" x14ac:dyDescent="0.35">
      <c r="A9" s="75">
        <f>COUNTA(F9)</f>
        <v>0</v>
      </c>
      <c r="B9" s="878"/>
      <c r="C9" s="808"/>
      <c r="D9" s="17" t="s">
        <v>12</v>
      </c>
      <c r="E9" s="18" t="s">
        <v>13</v>
      </c>
      <c r="F9" s="19"/>
    </row>
    <row r="10" spans="1:6" ht="16.2" thickTop="1" x14ac:dyDescent="0.3">
      <c r="A10" s="75">
        <f>COUNTA(F10)</f>
        <v>0</v>
      </c>
      <c r="B10" s="880">
        <v>2</v>
      </c>
      <c r="C10" s="807" t="s">
        <v>14</v>
      </c>
      <c r="D10" s="46" t="s">
        <v>15</v>
      </c>
      <c r="E10" s="139" t="s">
        <v>131</v>
      </c>
      <c r="F10" s="140"/>
    </row>
    <row r="11" spans="1:6" ht="15.6" x14ac:dyDescent="0.3">
      <c r="A11" s="75">
        <f t="shared" si="0"/>
        <v>0</v>
      </c>
      <c r="B11" s="880"/>
      <c r="C11" s="807"/>
      <c r="D11" s="14" t="s">
        <v>17</v>
      </c>
      <c r="E11" s="15" t="s">
        <v>132</v>
      </c>
      <c r="F11" s="16"/>
    </row>
    <row r="12" spans="1:6" ht="16.2" thickBot="1" x14ac:dyDescent="0.35">
      <c r="A12" s="75">
        <f t="shared" si="0"/>
        <v>0</v>
      </c>
      <c r="B12" s="881"/>
      <c r="C12" s="808"/>
      <c r="D12" s="23" t="s">
        <v>19</v>
      </c>
      <c r="E12" s="24" t="s">
        <v>133</v>
      </c>
      <c r="F12" s="25"/>
    </row>
    <row r="13" spans="1:6" ht="47.4" thickTop="1" x14ac:dyDescent="0.3">
      <c r="A13" s="75">
        <f t="shared" si="0"/>
        <v>0</v>
      </c>
      <c r="B13" s="876">
        <v>3</v>
      </c>
      <c r="C13" s="806" t="s">
        <v>21</v>
      </c>
      <c r="D13" s="26" t="s">
        <v>22</v>
      </c>
      <c r="E13" s="27" t="s">
        <v>112</v>
      </c>
      <c r="F13" s="28"/>
    </row>
    <row r="14" spans="1:6" ht="31.8" thickBot="1" x14ac:dyDescent="0.35">
      <c r="A14" s="75">
        <f t="shared" si="0"/>
        <v>0</v>
      </c>
      <c r="B14" s="878"/>
      <c r="C14" s="808"/>
      <c r="D14" s="29" t="s">
        <v>23</v>
      </c>
      <c r="E14" s="30" t="s">
        <v>134</v>
      </c>
      <c r="F14" s="31"/>
    </row>
    <row r="15" spans="1:6" ht="16.2" customHeight="1" thickTop="1" x14ac:dyDescent="0.3">
      <c r="A15" s="75">
        <f t="shared" si="0"/>
        <v>0</v>
      </c>
      <c r="B15" s="876">
        <v>4</v>
      </c>
      <c r="C15" s="806" t="s">
        <v>25</v>
      </c>
      <c r="D15" s="885" t="s">
        <v>28</v>
      </c>
      <c r="E15" s="899" t="s">
        <v>136</v>
      </c>
      <c r="F15" s="901"/>
    </row>
    <row r="16" spans="1:6" ht="15" thickBot="1" x14ac:dyDescent="0.35">
      <c r="A16" s="75">
        <f t="shared" si="0"/>
        <v>0</v>
      </c>
      <c r="B16" s="878"/>
      <c r="C16" s="808"/>
      <c r="D16" s="811"/>
      <c r="E16" s="900"/>
      <c r="F16" s="902"/>
    </row>
    <row r="17" spans="1:13" ht="16.2" thickTop="1" x14ac:dyDescent="0.3">
      <c r="A17" s="75">
        <f t="shared" si="0"/>
        <v>0</v>
      </c>
      <c r="B17" s="876">
        <v>5</v>
      </c>
      <c r="C17" s="806" t="s">
        <v>30</v>
      </c>
      <c r="D17" s="32" t="s">
        <v>31</v>
      </c>
      <c r="E17" s="33" t="s">
        <v>78</v>
      </c>
      <c r="F17" s="34"/>
    </row>
    <row r="18" spans="1:13" ht="15.6" x14ac:dyDescent="0.3">
      <c r="A18" s="75">
        <f t="shared" si="0"/>
        <v>0</v>
      </c>
      <c r="B18" s="877"/>
      <c r="C18" s="807"/>
      <c r="D18" s="29" t="s">
        <v>33</v>
      </c>
      <c r="E18" s="35" t="s">
        <v>34</v>
      </c>
      <c r="F18" s="36"/>
    </row>
    <row r="19" spans="1:13" ht="16.2" thickBot="1" x14ac:dyDescent="0.35">
      <c r="A19" s="75">
        <f t="shared" si="0"/>
        <v>0</v>
      </c>
      <c r="B19" s="878"/>
      <c r="C19" s="808"/>
      <c r="D19" s="29" t="s">
        <v>35</v>
      </c>
      <c r="E19" s="30" t="s">
        <v>36</v>
      </c>
      <c r="F19" s="31"/>
    </row>
    <row r="20" spans="1:13" ht="16.2" thickTop="1" x14ac:dyDescent="0.3">
      <c r="A20" s="75">
        <f t="shared" si="0"/>
        <v>0</v>
      </c>
      <c r="B20" s="876">
        <v>6</v>
      </c>
      <c r="C20" s="806" t="s">
        <v>38</v>
      </c>
      <c r="D20" s="32" t="s">
        <v>39</v>
      </c>
      <c r="E20" s="33" t="s">
        <v>137</v>
      </c>
      <c r="F20" s="34"/>
    </row>
    <row r="21" spans="1:13" ht="16.2" thickBot="1" x14ac:dyDescent="0.35">
      <c r="A21" s="75">
        <f t="shared" si="0"/>
        <v>0</v>
      </c>
      <c r="B21" s="877"/>
      <c r="C21" s="807"/>
      <c r="D21" s="29" t="s">
        <v>138</v>
      </c>
      <c r="E21" s="30" t="s">
        <v>139</v>
      </c>
      <c r="F21" s="31"/>
      <c r="G21" s="890"/>
      <c r="H21" s="891"/>
      <c r="I21" s="891"/>
      <c r="J21" s="891"/>
      <c r="K21" s="891"/>
      <c r="L21" s="891"/>
      <c r="M21" s="891"/>
    </row>
    <row r="22" spans="1:13" ht="16.2" thickTop="1" x14ac:dyDescent="0.3">
      <c r="A22" s="75">
        <f t="shared" si="0"/>
        <v>0</v>
      </c>
      <c r="B22" s="864">
        <v>7</v>
      </c>
      <c r="C22" s="862" t="s">
        <v>44</v>
      </c>
      <c r="D22" s="20" t="s">
        <v>45</v>
      </c>
      <c r="E22" s="59" t="s">
        <v>46</v>
      </c>
      <c r="F22" s="62"/>
    </row>
    <row r="23" spans="1:13" ht="43.8" thickBot="1" x14ac:dyDescent="0.35">
      <c r="A23" s="75">
        <f>COUNTA(F23)</f>
        <v>0</v>
      </c>
      <c r="B23" s="865"/>
      <c r="C23" s="863"/>
      <c r="D23" s="565" t="s">
        <v>730</v>
      </c>
      <c r="E23" s="491" t="s">
        <v>731</v>
      </c>
      <c r="F23" s="696"/>
    </row>
    <row r="24" spans="1:13" ht="110.4" thickTop="1" thickBot="1" x14ac:dyDescent="0.35">
      <c r="A24" s="75">
        <f>COUNTA(F24)</f>
        <v>0</v>
      </c>
      <c r="B24" s="144">
        <v>8</v>
      </c>
      <c r="C24" s="119" t="s">
        <v>119</v>
      </c>
      <c r="D24" s="120" t="s">
        <v>120</v>
      </c>
      <c r="E24" s="24" t="s">
        <v>874</v>
      </c>
      <c r="F24" s="25"/>
    </row>
    <row r="25" spans="1:13" ht="16.2" thickTop="1" x14ac:dyDescent="0.3">
      <c r="A25" s="75">
        <f t="shared" si="0"/>
        <v>0</v>
      </c>
      <c r="B25" s="880">
        <v>9</v>
      </c>
      <c r="C25" s="858" t="s">
        <v>80</v>
      </c>
      <c r="D25" s="46" t="s">
        <v>50</v>
      </c>
      <c r="E25" s="47" t="s">
        <v>51</v>
      </c>
      <c r="F25" s="147"/>
    </row>
    <row r="26" spans="1:13" ht="15.6" x14ac:dyDescent="0.3">
      <c r="A26" s="75">
        <f t="shared" si="0"/>
        <v>0</v>
      </c>
      <c r="B26" s="880"/>
      <c r="C26" s="858"/>
      <c r="D26" s="41" t="s">
        <v>52</v>
      </c>
      <c r="E26" s="49" t="s">
        <v>53</v>
      </c>
      <c r="F26" s="142"/>
    </row>
    <row r="27" spans="1:13" x14ac:dyDescent="0.3">
      <c r="A27" s="75">
        <f t="shared" si="0"/>
        <v>0</v>
      </c>
      <c r="B27" s="880"/>
      <c r="C27" s="858"/>
      <c r="D27" s="860" t="s">
        <v>54</v>
      </c>
      <c r="E27" s="49" t="s">
        <v>55</v>
      </c>
      <c r="F27" s="142"/>
    </row>
    <row r="28" spans="1:13" x14ac:dyDescent="0.3">
      <c r="A28" s="75">
        <f t="shared" si="0"/>
        <v>0</v>
      </c>
      <c r="B28" s="880"/>
      <c r="C28" s="858"/>
      <c r="D28" s="810"/>
      <c r="E28" s="49" t="s">
        <v>56</v>
      </c>
      <c r="F28" s="142"/>
    </row>
    <row r="29" spans="1:13" x14ac:dyDescent="0.3">
      <c r="A29" s="75">
        <f t="shared" si="0"/>
        <v>0</v>
      </c>
      <c r="B29" s="880"/>
      <c r="C29" s="858"/>
      <c r="D29" s="861"/>
      <c r="E29" s="49" t="s">
        <v>140</v>
      </c>
      <c r="F29" s="142"/>
    </row>
    <row r="30" spans="1:13" ht="15.6" x14ac:dyDescent="0.3">
      <c r="A30" s="75">
        <f t="shared" si="0"/>
        <v>0</v>
      </c>
      <c r="B30" s="880"/>
      <c r="C30" s="858"/>
      <c r="D30" s="41" t="s">
        <v>58</v>
      </c>
      <c r="E30" s="49" t="s">
        <v>51</v>
      </c>
      <c r="F30" s="142"/>
    </row>
    <row r="31" spans="1:13" ht="15.6" x14ac:dyDescent="0.3">
      <c r="A31" s="75">
        <f t="shared" si="0"/>
        <v>0</v>
      </c>
      <c r="B31" s="880"/>
      <c r="C31" s="858"/>
      <c r="D31" s="41" t="s">
        <v>59</v>
      </c>
      <c r="E31" s="49" t="s">
        <v>60</v>
      </c>
      <c r="F31" s="142"/>
    </row>
    <row r="32" spans="1:13" x14ac:dyDescent="0.3">
      <c r="A32" s="75">
        <f t="shared" si="0"/>
        <v>0</v>
      </c>
      <c r="B32" s="880"/>
      <c r="C32" s="858"/>
      <c r="D32" s="860" t="s">
        <v>61</v>
      </c>
      <c r="E32" s="49" t="s">
        <v>62</v>
      </c>
      <c r="F32" s="142"/>
    </row>
    <row r="33" spans="1:6" x14ac:dyDescent="0.3">
      <c r="A33" s="75">
        <f t="shared" si="0"/>
        <v>0</v>
      </c>
      <c r="B33" s="880"/>
      <c r="C33" s="858"/>
      <c r="D33" s="861"/>
      <c r="E33" s="49" t="s">
        <v>128</v>
      </c>
      <c r="F33" s="142"/>
    </row>
    <row r="34" spans="1:6" ht="15.6" x14ac:dyDescent="0.3">
      <c r="A34" s="75">
        <f t="shared" si="0"/>
        <v>0</v>
      </c>
      <c r="B34" s="880"/>
      <c r="C34" s="858"/>
      <c r="D34" s="41" t="s">
        <v>64</v>
      </c>
      <c r="E34" s="49" t="s">
        <v>51</v>
      </c>
      <c r="F34" s="142"/>
    </row>
    <row r="35" spans="1:6" ht="15.6" x14ac:dyDescent="0.3">
      <c r="A35" s="75">
        <f t="shared" si="0"/>
        <v>0</v>
      </c>
      <c r="B35" s="880"/>
      <c r="C35" s="858"/>
      <c r="D35" s="41" t="s">
        <v>65</v>
      </c>
      <c r="E35" s="49" t="s">
        <v>66</v>
      </c>
      <c r="F35" s="142"/>
    </row>
    <row r="36" spans="1:6" ht="15.6" x14ac:dyDescent="0.3">
      <c r="A36" s="75">
        <f t="shared" si="0"/>
        <v>0</v>
      </c>
      <c r="B36" s="880"/>
      <c r="C36" s="858"/>
      <c r="D36" s="41" t="s">
        <v>67</v>
      </c>
      <c r="E36" s="49" t="s">
        <v>66</v>
      </c>
      <c r="F36" s="142"/>
    </row>
    <row r="37" spans="1:6" ht="16.2" thickBot="1" x14ac:dyDescent="0.35">
      <c r="A37" s="75">
        <f t="shared" si="0"/>
        <v>0</v>
      </c>
      <c r="B37" s="898"/>
      <c r="C37" s="859"/>
      <c r="D37" s="51" t="s">
        <v>68</v>
      </c>
      <c r="E37" s="149" t="s">
        <v>51</v>
      </c>
      <c r="F37" s="58"/>
    </row>
    <row r="38" spans="1:6" ht="15" thickTop="1" x14ac:dyDescent="0.3">
      <c r="A38" s="889">
        <f>COUNTA(F38)</f>
        <v>0</v>
      </c>
      <c r="B38" s="803">
        <v>10</v>
      </c>
      <c r="C38" s="806" t="s">
        <v>41</v>
      </c>
      <c r="D38" s="809" t="s">
        <v>73</v>
      </c>
      <c r="E38" s="892" t="s">
        <v>864</v>
      </c>
      <c r="F38" s="895"/>
    </row>
    <row r="39" spans="1:6" x14ac:dyDescent="0.3">
      <c r="A39" s="889"/>
      <c r="B39" s="804"/>
      <c r="C39" s="807"/>
      <c r="D39" s="810"/>
      <c r="E39" s="893"/>
      <c r="F39" s="896"/>
    </row>
    <row r="40" spans="1:6" x14ac:dyDescent="0.3">
      <c r="A40" s="889"/>
      <c r="B40" s="804"/>
      <c r="C40" s="807"/>
      <c r="D40" s="810"/>
      <c r="E40" s="893"/>
      <c r="F40" s="896"/>
    </row>
    <row r="41" spans="1:6" ht="15" thickBot="1" x14ac:dyDescent="0.35">
      <c r="A41" s="889"/>
      <c r="B41" s="805"/>
      <c r="C41" s="808"/>
      <c r="D41" s="811"/>
      <c r="E41" s="894"/>
      <c r="F41" s="897"/>
    </row>
    <row r="42" spans="1:6" ht="15" thickTop="1" x14ac:dyDescent="0.3">
      <c r="A42" s="75">
        <f>SUM(A5:A41)</f>
        <v>1</v>
      </c>
    </row>
  </sheetData>
  <mergeCells count="30">
    <mergeCell ref="B22:B23"/>
    <mergeCell ref="D15:D16"/>
    <mergeCell ref="E15:E16"/>
    <mergeCell ref="F15:F16"/>
    <mergeCell ref="B4:E4"/>
    <mergeCell ref="B5:E5"/>
    <mergeCell ref="B7:B9"/>
    <mergeCell ref="C7:C9"/>
    <mergeCell ref="B10:B12"/>
    <mergeCell ref="C10:C12"/>
    <mergeCell ref="B13:B14"/>
    <mergeCell ref="C13:C14"/>
    <mergeCell ref="B15:B16"/>
    <mergeCell ref="C15:C16"/>
    <mergeCell ref="A38:A41"/>
    <mergeCell ref="B17:B19"/>
    <mergeCell ref="C17:C19"/>
    <mergeCell ref="G21:M21"/>
    <mergeCell ref="B38:B41"/>
    <mergeCell ref="C38:C41"/>
    <mergeCell ref="D38:D41"/>
    <mergeCell ref="E38:E41"/>
    <mergeCell ref="F38:F41"/>
    <mergeCell ref="B25:B37"/>
    <mergeCell ref="C25:C37"/>
    <mergeCell ref="D27:D29"/>
    <mergeCell ref="D32:D33"/>
    <mergeCell ref="B20:B21"/>
    <mergeCell ref="C20:C21"/>
    <mergeCell ref="C22:C23"/>
  </mergeCells>
  <conditionalFormatting sqref="C2">
    <cfRule type="expression" dxfId="86" priority="1">
      <formula>C2="Yet To Be Completed"</formula>
    </cfRule>
  </conditionalFormatting>
  <conditionalFormatting sqref="F5 F7:F15 F17:F38">
    <cfRule type="expression" dxfId="85" priority="2">
      <formula>F5&lt;&gt;""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3975-060D-4E36-AE71-7DA6FE9D0E70}">
  <dimension ref="A1:F42"/>
  <sheetViews>
    <sheetView topLeftCell="A8" workbookViewId="0">
      <selection activeCell="E13" sqref="E13"/>
    </sheetView>
  </sheetViews>
  <sheetFormatPr defaultRowHeight="14.4" x14ac:dyDescent="0.3"/>
  <cols>
    <col min="1" max="1" width="5.5546875" style="7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44140625" style="2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IF(Instructions!F83="Yet To Be Completed","Yet To Be Completed","Completed")</f>
        <v>Yet To Be Completed</v>
      </c>
    </row>
    <row r="3" spans="1:6" ht="15" thickBot="1" x14ac:dyDescent="0.35"/>
    <row r="4" spans="1:6" ht="21.6" thickBot="1" x14ac:dyDescent="0.45">
      <c r="B4" s="903" t="s">
        <v>141</v>
      </c>
      <c r="C4" s="904"/>
      <c r="D4" s="904"/>
      <c r="E4" s="904"/>
      <c r="F4" s="150"/>
    </row>
    <row r="5" spans="1:6" ht="16.2" thickBot="1" x14ac:dyDescent="0.35">
      <c r="A5" s="75">
        <f>COUNTA(F5)</f>
        <v>0</v>
      </c>
      <c r="B5" s="906" t="s">
        <v>1</v>
      </c>
      <c r="C5" s="907"/>
      <c r="D5" s="907"/>
      <c r="E5" s="908"/>
      <c r="F5" s="5"/>
    </row>
    <row r="6" spans="1:6" ht="18.600000000000001" thickBot="1" x14ac:dyDescent="0.35">
      <c r="A6" s="75">
        <f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75">
        <f>COUNTA(F7)</f>
        <v>0</v>
      </c>
      <c r="B7" s="888">
        <v>1</v>
      </c>
      <c r="C7" s="850" t="s">
        <v>7</v>
      </c>
      <c r="D7" s="11" t="s">
        <v>8</v>
      </c>
      <c r="E7" s="12" t="s">
        <v>87</v>
      </c>
      <c r="F7" s="13"/>
    </row>
    <row r="8" spans="1:6" ht="31.2" x14ac:dyDescent="0.3">
      <c r="A8" s="75">
        <f t="shared" ref="A8:A38" si="0">COUNTA(F8)</f>
        <v>0</v>
      </c>
      <c r="B8" s="877"/>
      <c r="C8" s="807"/>
      <c r="D8" s="14" t="s">
        <v>10</v>
      </c>
      <c r="E8" s="15" t="s">
        <v>11</v>
      </c>
      <c r="F8" s="16"/>
    </row>
    <row r="9" spans="1:6" ht="63" thickBot="1" x14ac:dyDescent="0.35">
      <c r="A9" s="75">
        <f t="shared" si="0"/>
        <v>0</v>
      </c>
      <c r="B9" s="878"/>
      <c r="C9" s="808"/>
      <c r="D9" s="17" t="s">
        <v>12</v>
      </c>
      <c r="E9" s="18" t="s">
        <v>13</v>
      </c>
      <c r="F9" s="19"/>
    </row>
    <row r="10" spans="1:6" ht="16.2" thickTop="1" x14ac:dyDescent="0.3">
      <c r="A10" s="75">
        <f t="shared" si="0"/>
        <v>0</v>
      </c>
      <c r="B10" s="876">
        <v>2</v>
      </c>
      <c r="C10" s="806" t="s">
        <v>14</v>
      </c>
      <c r="D10" s="20" t="s">
        <v>15</v>
      </c>
      <c r="E10" s="21" t="s">
        <v>85</v>
      </c>
      <c r="F10" s="22"/>
    </row>
    <row r="11" spans="1:6" ht="15.6" x14ac:dyDescent="0.3">
      <c r="A11" s="75">
        <f t="shared" si="0"/>
        <v>0</v>
      </c>
      <c r="B11" s="877"/>
      <c r="C11" s="807"/>
      <c r="D11" s="14" t="s">
        <v>17</v>
      </c>
      <c r="E11" s="15" t="s">
        <v>142</v>
      </c>
      <c r="F11" s="16"/>
    </row>
    <row r="12" spans="1:6" ht="16.2" thickBot="1" x14ac:dyDescent="0.35">
      <c r="A12" s="75">
        <f t="shared" si="0"/>
        <v>0</v>
      </c>
      <c r="B12" s="878"/>
      <c r="C12" s="808"/>
      <c r="D12" s="23" t="s">
        <v>19</v>
      </c>
      <c r="E12" s="735" t="s">
        <v>909</v>
      </c>
      <c r="F12" s="25"/>
    </row>
    <row r="13" spans="1:6" ht="47.4" thickTop="1" x14ac:dyDescent="0.3">
      <c r="A13" s="75">
        <f t="shared" si="0"/>
        <v>0</v>
      </c>
      <c r="B13" s="876">
        <v>3</v>
      </c>
      <c r="C13" s="806" t="s">
        <v>21</v>
      </c>
      <c r="D13" s="26" t="s">
        <v>22</v>
      </c>
      <c r="E13" s="27" t="s">
        <v>112</v>
      </c>
      <c r="F13" s="28"/>
    </row>
    <row r="14" spans="1:6" ht="31.8" thickBot="1" x14ac:dyDescent="0.35">
      <c r="A14" s="75">
        <f t="shared" si="0"/>
        <v>0</v>
      </c>
      <c r="B14" s="878"/>
      <c r="C14" s="808"/>
      <c r="D14" s="29" t="s">
        <v>23</v>
      </c>
      <c r="E14" s="30" t="s">
        <v>144</v>
      </c>
      <c r="F14" s="31"/>
    </row>
    <row r="15" spans="1:6" ht="16.2" customHeight="1" thickTop="1" thickBot="1" x14ac:dyDescent="0.35">
      <c r="A15" s="75">
        <f t="shared" si="0"/>
        <v>0</v>
      </c>
      <c r="B15" s="64">
        <v>4</v>
      </c>
      <c r="C15" s="38" t="s">
        <v>25</v>
      </c>
      <c r="D15" s="32" t="s">
        <v>28</v>
      </c>
      <c r="E15" s="33" t="s">
        <v>146</v>
      </c>
      <c r="F15" s="706"/>
    </row>
    <row r="16" spans="1:6" ht="16.2" thickTop="1" x14ac:dyDescent="0.3">
      <c r="A16" s="75">
        <f t="shared" si="0"/>
        <v>0</v>
      </c>
      <c r="B16" s="876">
        <v>5</v>
      </c>
      <c r="C16" s="806" t="s">
        <v>30</v>
      </c>
      <c r="D16" s="32" t="s">
        <v>31</v>
      </c>
      <c r="E16" s="33" t="s">
        <v>32</v>
      </c>
      <c r="F16" s="34"/>
    </row>
    <row r="17" spans="1:6" ht="15.6" x14ac:dyDescent="0.3">
      <c r="A17" s="75">
        <f t="shared" si="0"/>
        <v>0</v>
      </c>
      <c r="B17" s="877"/>
      <c r="C17" s="807"/>
      <c r="D17" s="29" t="s">
        <v>33</v>
      </c>
      <c r="E17" s="35" t="s">
        <v>34</v>
      </c>
      <c r="F17" s="36"/>
    </row>
    <row r="18" spans="1:6" ht="16.2" thickBot="1" x14ac:dyDescent="0.35">
      <c r="A18" s="75">
        <f t="shared" si="0"/>
        <v>0</v>
      </c>
      <c r="B18" s="878"/>
      <c r="C18" s="808"/>
      <c r="D18" s="29" t="s">
        <v>35</v>
      </c>
      <c r="E18" s="30" t="s">
        <v>36</v>
      </c>
      <c r="F18" s="31"/>
    </row>
    <row r="19" spans="1:6" ht="16.2" thickTop="1" x14ac:dyDescent="0.3">
      <c r="A19" s="75">
        <f t="shared" si="0"/>
        <v>0</v>
      </c>
      <c r="B19" s="876">
        <v>6</v>
      </c>
      <c r="C19" s="806" t="s">
        <v>38</v>
      </c>
      <c r="D19" s="32" t="s">
        <v>39</v>
      </c>
      <c r="E19" s="33" t="s">
        <v>137</v>
      </c>
      <c r="F19" s="34"/>
    </row>
    <row r="20" spans="1:6" ht="16.2" thickBot="1" x14ac:dyDescent="0.35">
      <c r="A20" s="75">
        <f t="shared" si="0"/>
        <v>0</v>
      </c>
      <c r="B20" s="878"/>
      <c r="C20" s="808"/>
      <c r="D20" s="51" t="s">
        <v>138</v>
      </c>
      <c r="E20" s="151" t="s">
        <v>147</v>
      </c>
      <c r="F20" s="31"/>
    </row>
    <row r="21" spans="1:6" ht="32.4" thickTop="1" thickBot="1" x14ac:dyDescent="0.35">
      <c r="A21" s="75">
        <f t="shared" si="0"/>
        <v>0</v>
      </c>
      <c r="B21" s="152">
        <v>7</v>
      </c>
      <c r="C21" s="153" t="s">
        <v>41</v>
      </c>
      <c r="D21" s="154" t="s">
        <v>42</v>
      </c>
      <c r="E21" s="33" t="s">
        <v>875</v>
      </c>
      <c r="F21" s="34"/>
    </row>
    <row r="22" spans="1:6" ht="15.6" x14ac:dyDescent="0.3">
      <c r="A22" s="75">
        <f t="shared" si="0"/>
        <v>0</v>
      </c>
      <c r="B22" s="913">
        <v>8</v>
      </c>
      <c r="C22" s="912" t="s">
        <v>44</v>
      </c>
      <c r="D22" s="110" t="s">
        <v>45</v>
      </c>
      <c r="E22" s="491" t="s">
        <v>46</v>
      </c>
      <c r="F22" s="62"/>
    </row>
    <row r="23" spans="1:6" ht="43.8" thickBot="1" x14ac:dyDescent="0.35">
      <c r="A23" s="75">
        <f t="shared" si="0"/>
        <v>0</v>
      </c>
      <c r="B23" s="865"/>
      <c r="C23" s="863"/>
      <c r="D23" s="565" t="s">
        <v>730</v>
      </c>
      <c r="E23" s="491" t="s">
        <v>731</v>
      </c>
      <c r="F23" s="715"/>
    </row>
    <row r="24" spans="1:6" ht="110.4" thickTop="1" thickBot="1" x14ac:dyDescent="0.35">
      <c r="A24" s="75">
        <f t="shared" si="0"/>
        <v>0</v>
      </c>
      <c r="B24" s="144">
        <v>9</v>
      </c>
      <c r="C24" s="119" t="s">
        <v>119</v>
      </c>
      <c r="D24" s="120" t="s">
        <v>120</v>
      </c>
      <c r="E24" s="24" t="s">
        <v>874</v>
      </c>
      <c r="F24" s="25"/>
    </row>
    <row r="25" spans="1:6" ht="16.2" thickTop="1" x14ac:dyDescent="0.3">
      <c r="A25" s="75">
        <f t="shared" si="0"/>
        <v>0</v>
      </c>
      <c r="B25" s="880">
        <v>10</v>
      </c>
      <c r="C25" s="858" t="s">
        <v>80</v>
      </c>
      <c r="D25" s="46" t="s">
        <v>50</v>
      </c>
      <c r="E25" s="47" t="s">
        <v>51</v>
      </c>
      <c r="F25" s="48"/>
    </row>
    <row r="26" spans="1:6" ht="15.6" x14ac:dyDescent="0.3">
      <c r="A26" s="75">
        <f t="shared" si="0"/>
        <v>0</v>
      </c>
      <c r="B26" s="880"/>
      <c r="C26" s="858"/>
      <c r="D26" s="41" t="s">
        <v>52</v>
      </c>
      <c r="E26" s="49" t="s">
        <v>53</v>
      </c>
      <c r="F26" s="50"/>
    </row>
    <row r="27" spans="1:6" x14ac:dyDescent="0.3">
      <c r="A27" s="75">
        <f t="shared" si="0"/>
        <v>0</v>
      </c>
      <c r="B27" s="880"/>
      <c r="C27" s="858"/>
      <c r="D27" s="860" t="s">
        <v>54</v>
      </c>
      <c r="E27" s="49" t="s">
        <v>55</v>
      </c>
      <c r="F27" s="50"/>
    </row>
    <row r="28" spans="1:6" x14ac:dyDescent="0.3">
      <c r="A28" s="75">
        <f t="shared" si="0"/>
        <v>0</v>
      </c>
      <c r="B28" s="880"/>
      <c r="C28" s="858"/>
      <c r="D28" s="810"/>
      <c r="E28" s="49" t="s">
        <v>56</v>
      </c>
      <c r="F28" s="50"/>
    </row>
    <row r="29" spans="1:6" x14ac:dyDescent="0.3">
      <c r="A29" s="75">
        <f t="shared" si="0"/>
        <v>0</v>
      </c>
      <c r="B29" s="880"/>
      <c r="C29" s="858"/>
      <c r="D29" s="861"/>
      <c r="E29" s="49" t="s">
        <v>148</v>
      </c>
      <c r="F29" s="50"/>
    </row>
    <row r="30" spans="1:6" ht="15.6" x14ac:dyDescent="0.3">
      <c r="A30" s="75">
        <f t="shared" si="0"/>
        <v>0</v>
      </c>
      <c r="B30" s="880"/>
      <c r="C30" s="858"/>
      <c r="D30" s="41" t="s">
        <v>58</v>
      </c>
      <c r="E30" s="49" t="s">
        <v>51</v>
      </c>
      <c r="F30" s="50"/>
    </row>
    <row r="31" spans="1:6" ht="15.6" x14ac:dyDescent="0.3">
      <c r="A31" s="75">
        <f t="shared" si="0"/>
        <v>0</v>
      </c>
      <c r="B31" s="880"/>
      <c r="C31" s="858"/>
      <c r="D31" s="41" t="s">
        <v>59</v>
      </c>
      <c r="E31" s="49" t="s">
        <v>60</v>
      </c>
      <c r="F31" s="50"/>
    </row>
    <row r="32" spans="1:6" x14ac:dyDescent="0.3">
      <c r="A32" s="75">
        <f t="shared" si="0"/>
        <v>0</v>
      </c>
      <c r="B32" s="880"/>
      <c r="C32" s="858"/>
      <c r="D32" s="860" t="s">
        <v>61</v>
      </c>
      <c r="E32" s="49" t="s">
        <v>62</v>
      </c>
      <c r="F32" s="50"/>
    </row>
    <row r="33" spans="1:6" x14ac:dyDescent="0.3">
      <c r="A33" s="75">
        <f t="shared" si="0"/>
        <v>0</v>
      </c>
      <c r="B33" s="880"/>
      <c r="C33" s="858"/>
      <c r="D33" s="861"/>
      <c r="E33" s="49" t="s">
        <v>63</v>
      </c>
      <c r="F33" s="50"/>
    </row>
    <row r="34" spans="1:6" ht="15.6" x14ac:dyDescent="0.3">
      <c r="A34" s="75">
        <f t="shared" si="0"/>
        <v>0</v>
      </c>
      <c r="B34" s="880"/>
      <c r="C34" s="858"/>
      <c r="D34" s="41" t="s">
        <v>64</v>
      </c>
      <c r="E34" s="49" t="s">
        <v>51</v>
      </c>
      <c r="F34" s="50"/>
    </row>
    <row r="35" spans="1:6" ht="15.6" x14ac:dyDescent="0.3">
      <c r="A35" s="75">
        <f t="shared" si="0"/>
        <v>0</v>
      </c>
      <c r="B35" s="880"/>
      <c r="C35" s="858"/>
      <c r="D35" s="41" t="s">
        <v>65</v>
      </c>
      <c r="E35" s="49" t="s">
        <v>66</v>
      </c>
      <c r="F35" s="50"/>
    </row>
    <row r="36" spans="1:6" ht="15.6" x14ac:dyDescent="0.3">
      <c r="A36" s="75">
        <f t="shared" si="0"/>
        <v>0</v>
      </c>
      <c r="B36" s="880"/>
      <c r="C36" s="858"/>
      <c r="D36" s="41" t="s">
        <v>67</v>
      </c>
      <c r="E36" s="49" t="s">
        <v>66</v>
      </c>
      <c r="F36" s="50"/>
    </row>
    <row r="37" spans="1:6" ht="16.2" thickBot="1" x14ac:dyDescent="0.35">
      <c r="A37" s="75">
        <f t="shared" si="0"/>
        <v>0</v>
      </c>
      <c r="B37" s="898"/>
      <c r="C37" s="859"/>
      <c r="D37" s="51" t="s">
        <v>68</v>
      </c>
      <c r="E37" s="149" t="s">
        <v>51</v>
      </c>
      <c r="F37" s="53"/>
    </row>
    <row r="38" spans="1:6" ht="15" thickTop="1" x14ac:dyDescent="0.3">
      <c r="A38" s="889">
        <f t="shared" si="0"/>
        <v>0</v>
      </c>
      <c r="B38" s="803">
        <v>11</v>
      </c>
      <c r="C38" s="806" t="s">
        <v>41</v>
      </c>
      <c r="D38" s="809" t="s">
        <v>73</v>
      </c>
      <c r="E38" s="892" t="s">
        <v>864</v>
      </c>
      <c r="F38" s="909"/>
    </row>
    <row r="39" spans="1:6" x14ac:dyDescent="0.3">
      <c r="A39" s="889"/>
      <c r="B39" s="804"/>
      <c r="C39" s="807"/>
      <c r="D39" s="810"/>
      <c r="E39" s="893"/>
      <c r="F39" s="910"/>
    </row>
    <row r="40" spans="1:6" x14ac:dyDescent="0.3">
      <c r="A40" s="889"/>
      <c r="B40" s="804"/>
      <c r="C40" s="807"/>
      <c r="D40" s="810"/>
      <c r="E40" s="893"/>
      <c r="F40" s="910"/>
    </row>
    <row r="41" spans="1:6" ht="15" thickBot="1" x14ac:dyDescent="0.35">
      <c r="A41" s="889"/>
      <c r="B41" s="805"/>
      <c r="C41" s="808"/>
      <c r="D41" s="811"/>
      <c r="E41" s="894"/>
      <c r="F41" s="911"/>
    </row>
    <row r="42" spans="1:6" ht="15" thickTop="1" x14ac:dyDescent="0.3">
      <c r="A42" s="75">
        <f>SUM(A5:A41)</f>
        <v>1</v>
      </c>
    </row>
  </sheetData>
  <mergeCells count="24">
    <mergeCell ref="B4:E4"/>
    <mergeCell ref="B5:E5"/>
    <mergeCell ref="B7:B9"/>
    <mergeCell ref="C7:C9"/>
    <mergeCell ref="B10:B12"/>
    <mergeCell ref="C10:C12"/>
    <mergeCell ref="C22:C23"/>
    <mergeCell ref="B22:B23"/>
    <mergeCell ref="A38:A41"/>
    <mergeCell ref="B13:B14"/>
    <mergeCell ref="C13:C14"/>
    <mergeCell ref="B16:B18"/>
    <mergeCell ref="C16:C18"/>
    <mergeCell ref="B19:B20"/>
    <mergeCell ref="C19:C20"/>
    <mergeCell ref="F38:F41"/>
    <mergeCell ref="D27:D29"/>
    <mergeCell ref="D32:D33"/>
    <mergeCell ref="B38:B41"/>
    <mergeCell ref="C38:C41"/>
    <mergeCell ref="D38:D41"/>
    <mergeCell ref="E38:E41"/>
    <mergeCell ref="B25:B37"/>
    <mergeCell ref="C25:C37"/>
  </mergeCells>
  <conditionalFormatting sqref="C2">
    <cfRule type="expression" dxfId="84" priority="3">
      <formula>C2="Yet To Be Completed"</formula>
    </cfRule>
  </conditionalFormatting>
  <conditionalFormatting sqref="F5 F7:F38">
    <cfRule type="expression" dxfId="83" priority="4">
      <formula>F5&lt;&gt;""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02c691f3efa402dab5cbaa8c240a9e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ICT</TermName>
          <TermId xmlns="http://schemas.microsoft.com/office/infopath/2007/PartnerControls">d8b30853-6eab-43a3-a5ac-ad0d9b302ac3</TermId>
        </TermInfo>
      </Terms>
    </m02c691f3efa402dab5cbaa8c240a9e7>
    <eDocs_eFileName xmlns="5323331b-505d-42c6-8384-e531b91691fa">OGPSI003-001-2025</eDocs_eFileName>
    <h1f8bb4843d6459a8b809123185593c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003</TermName>
          <TermId xmlns="http://schemas.microsoft.com/office/infopath/2007/PartnerControls">5aa69d5b-a833-439d-bdc7-02a7c2bfbf56</TermId>
        </TermInfo>
      </Terms>
    </h1f8bb4843d6459a8b809123185593c7>
    <fbaa881fc4ae443f9fdafbdd527793df xmlns="5323331b-505d-42c6-8384-e531b91691fa">
      <Terms xmlns="http://schemas.microsoft.com/office/infopath/2007/PartnerControls"/>
    </fbaa881fc4ae443f9fdafbdd527793df>
    <mbbd3fafa5ab4e5eb8a6a5e099cef439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37bda308-b4d2-4a69-a9d6-46770cb07716</TermId>
        </TermInfo>
      </Terms>
    </mbbd3fafa5ab4e5eb8a6a5e099cef439>
    <TaxCatchAll xmlns="5323331b-505d-42c6-8384-e531b91691fa">
      <Value>48</Value>
      <Value>10</Value>
      <Value>1</Value>
      <Value>49</Value>
    </TaxCatchAll>
    <nb1b8a72855341e18dd75ce464e281f2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b7072365-3e5a-4512-a5c2-c9dbe828b290</TermId>
        </TermInfo>
      </Terms>
    </nb1b8a72855341e18dd75ce464e281f2>
    <_vti_ItemDeclaredRecord xmlns="5323331b-505d-42c6-8384-e531b91691fa" xsi:nil="true"/>
    <eDocs_FileStatus xmlns="5323331b-505d-42c6-8384-e531b91691fa">Live</eDocs_File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53DBFA9885695D4FB5A00E9B29A3D1FC" ma:contentTypeVersion="127" ma:contentTypeDescription="" ma:contentTypeScope="" ma:versionID="84cb4d5a023d45573621798dad165d27">
  <xsd:schema xmlns:xsd="http://www.w3.org/2001/XMLSchema" xmlns:xs="http://www.w3.org/2001/XMLSchema" xmlns:p="http://schemas.microsoft.com/office/2006/metadata/properties" xmlns:ns2="5323331b-505d-42c6-8384-e531b91691fa" targetNamespace="http://schemas.microsoft.com/office/2006/metadata/properties" ma:root="true" ma:fieldsID="1e0dab2e9db3645ecf62bdfc54c370a4" ns2:_="">
    <xsd:import namespace="5323331b-505d-42c6-8384-e531b91691fa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3331b-505d-42c6-8384-e531b91691fa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ea8e6211-ba28-4cf9-9451-67de470c098b}" ma:internalName="TaxCatchAll" ma:showField="CatchAllData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a8e6211-ba28-4cf9-9451-67de470c098b}" ma:internalName="TaxCatchAllLabel" ma:readOnly="true" ma:showField="CatchAllDataLabel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3|5aa69d5b-a833-439d-bdc7-02a7c2bfbf56" ma:fieldId="{11f8bb48-43d6-459a-8b80-9123185593c7}" ma:sspId="25298526-f210-457a-92ce-dbc3767b7d4a" ma:termSetId="584d92f5-f104-4db4-9eaa-0d5facccda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25298526-f210-457a-92ce-dbc3767b7d4a" ma:termSetId="6b2a013c-fe8b-4805-9242-a33f2487be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25298526-f210-457a-92ce-dbc3767b7d4a" ma:termSetId="ee1c408b-5a20-43c7-83aa-4ebc2d5f91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fieldId="{6bbd3faf-a5ab-4e5e-b8a6-a5e099cef439}" ma:sspId="25298526-f210-457a-92ce-dbc3767b7d4a" ma:termSetId="597e04dd-c0ba-4dc5-b0c3-577ee99991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25298526-f210-457a-92ce-dbc3767b7d4a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F06F54-CEB8-487A-9B54-E49A56E8DE9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323331b-505d-42c6-8384-e531b91691f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4C8163-DCFE-48DB-81C5-8FD39F41B6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ECCFE-AF98-4F2C-9D9A-19E6D39C3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3331b-505d-42c6-8384-e531b9169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Instructions</vt:lpstr>
      <vt:lpstr>Android Rugged Example </vt:lpstr>
      <vt:lpstr>Tariff Packages Example</vt:lpstr>
      <vt:lpstr>Tariff Packages</vt:lpstr>
      <vt:lpstr>Talk &amp; Text</vt:lpstr>
      <vt:lpstr>And-Rugged</vt:lpstr>
      <vt:lpstr>And-Low</vt:lpstr>
      <vt:lpstr>And-Mid</vt:lpstr>
      <vt:lpstr>And-High</vt:lpstr>
      <vt:lpstr>iOS-Low</vt:lpstr>
      <vt:lpstr>iOS-Mid</vt:lpstr>
      <vt:lpstr>iOS-High</vt:lpstr>
      <vt:lpstr>Ancillary Equipment</vt:lpstr>
      <vt:lpstr>Android Combined Updated</vt:lpstr>
      <vt:lpstr>iOS combined Updated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Reilly (OGP)</dc:creator>
  <cp:lastModifiedBy>Amanda Scanlon (OGP)</cp:lastModifiedBy>
  <cp:lastPrinted>2025-09-08T15:52:50Z</cp:lastPrinted>
  <dcterms:created xsi:type="dcterms:W3CDTF">2025-08-29T16:15:29Z</dcterms:created>
  <dcterms:modified xsi:type="dcterms:W3CDTF">2025-11-13T10:53:49Z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0x0101000BC94875665D404BB1351B53C41FD2C00053DBFA9885695D4FB5A00E9B29A3D1FC</vt:lpwstr>
  </property>
  <property fmtid="{D5CDD505-2E9C-101B-9397-08002B2CF9AE}" pid="3" name="eDocs_FileTopics">
    <vt:lpwstr>10;#ICT|d8b30853-6eab-43a3-a5ac-ad0d9b302ac3</vt:lpwstr>
  </property>
  <property fmtid="{D5CDD505-2E9C-101B-9397-08002B2CF9AE}" pid="4" name="eDocs_SecurityClassification">
    <vt:lpwstr>49;#Undefined|37bda308-b4d2-4a69-a9d6-46770cb07716</vt:lpwstr>
  </property>
  <property fmtid="{D5CDD505-2E9C-101B-9397-08002B2CF9AE}" pid="5" name="eDocs_Series">
    <vt:lpwstr>1;#003|5aa69d5b-a833-439d-bdc7-02a7c2bfbf56</vt:lpwstr>
  </property>
  <property fmtid="{D5CDD505-2E9C-101B-9397-08002B2CF9AE}" pid="6" name="eDocs_DocumentTopics">
    <vt:lpwstr/>
  </property>
  <property fmtid="{D5CDD505-2E9C-101B-9397-08002B2CF9AE}" pid="7" name="eDocs_Year">
    <vt:lpwstr>48;#2025|b7072365-3e5a-4512-a5c2-c9dbe828b290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