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Z:\03 Special Projects\01 Capital Projects\02 Oldcastle Fire Station_22_01\Consultant Procurement - Architect Led_MH-FIRE-25-03\PMP\Appendices\"/>
    </mc:Choice>
  </mc:AlternateContent>
  <xr:revisionPtr revIDLastSave="0" documentId="13_ncr:1_{D9AFD506-0A3C-45E7-B893-007B04960E36}" xr6:coauthVersionLast="47" xr6:coauthVersionMax="47" xr10:uidLastSave="{00000000-0000-0000-0000-000000000000}"/>
  <bookViews>
    <workbookView xWindow="-28920" yWindow="-15" windowWidth="29040" windowHeight="15840" xr2:uid="{7F4B814F-2B53-4C9F-AB57-55ADD8A95EC7}"/>
  </bookViews>
  <sheets>
    <sheet name="Rev. 0 - 25th July 2025" sheetId="1" r:id="rId1"/>
    <sheet name="Area Calc"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B8" i="2"/>
  <c r="D8" i="2" s="1"/>
  <c r="B7" i="2"/>
  <c r="D7" i="2" s="1"/>
  <c r="B6" i="2"/>
  <c r="D6" i="2" s="1"/>
  <c r="D5" i="2"/>
  <c r="B4" i="2"/>
  <c r="D4" i="2" s="1"/>
  <c r="D3" i="2"/>
  <c r="E67" i="1"/>
  <c r="E53" i="1"/>
  <c r="E65" i="1" l="1"/>
  <c r="E52" i="1"/>
  <c r="E60" i="1" s="1"/>
  <c r="E25" i="1"/>
  <c r="E18" i="1"/>
  <c r="E17" i="1"/>
  <c r="E13" i="1"/>
  <c r="E12" i="1"/>
  <c r="E11" i="1"/>
  <c r="E10" i="1"/>
  <c r="E9" i="1"/>
  <c r="E8" i="1"/>
  <c r="E7" i="1"/>
  <c r="E6" i="1"/>
  <c r="E5" i="1"/>
  <c r="E19" i="1" l="1"/>
  <c r="E14" i="1"/>
  <c r="E21" i="1" s="1" a="1"/>
  <c r="E2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<sst xmlns="http://schemas.openxmlformats.org/spreadsheetml/2006/main" count="101" uniqueCount="78">
  <si>
    <t>Ref.</t>
  </si>
  <si>
    <t>Description</t>
  </si>
  <si>
    <t>Width (m)</t>
  </si>
  <si>
    <t>Length (m)</t>
  </si>
  <si>
    <r>
      <t>Area  (m</t>
    </r>
    <r>
      <rPr>
        <b/>
        <vertAlign val="superscript"/>
        <sz val="11"/>
        <color theme="1"/>
        <rFont val="Calibri"/>
        <family val="2"/>
      </rPr>
      <t>2</t>
    </r>
    <r>
      <rPr>
        <b/>
        <sz val="11"/>
        <color theme="1"/>
        <rFont val="Calibri"/>
        <family val="2"/>
      </rPr>
      <t>)</t>
    </r>
  </si>
  <si>
    <t>Comment</t>
  </si>
  <si>
    <t xml:space="preserve">Existing </t>
  </si>
  <si>
    <t>Watchroom</t>
  </si>
  <si>
    <t>Reduced for Corner Diagonal Window</t>
  </si>
  <si>
    <t>Canteen</t>
  </si>
  <si>
    <t>Training Room</t>
  </si>
  <si>
    <t>Toilet &amp; Shower Block</t>
  </si>
  <si>
    <t>Appliance Bay</t>
  </si>
  <si>
    <t>Muster Bay</t>
  </si>
  <si>
    <t>Compressor/Breathing Apparatus (BA) Room</t>
  </si>
  <si>
    <t>Front Internal Lobby</t>
  </si>
  <si>
    <t>Rear Internal Lobby</t>
  </si>
  <si>
    <t>Boiler Room</t>
  </si>
  <si>
    <t>Garage (for Jeep)</t>
  </si>
  <si>
    <t>Sub- Total A</t>
  </si>
  <si>
    <t>Sub- Total B</t>
  </si>
  <si>
    <t>Total A+B</t>
  </si>
  <si>
    <r>
      <t>Round up to 187m</t>
    </r>
    <r>
      <rPr>
        <b/>
        <vertAlign val="superscript"/>
        <sz val="11"/>
        <color theme="1"/>
        <rFont val="Calibri"/>
        <family val="2"/>
      </rPr>
      <t>2</t>
    </r>
  </si>
  <si>
    <t>External Dimensions</t>
  </si>
  <si>
    <t>Proposed</t>
  </si>
  <si>
    <t xml:space="preserve">Note 1: </t>
  </si>
  <si>
    <t>Internal Dimensions unless noted otherwise</t>
  </si>
  <si>
    <t xml:space="preserve">Note 2: </t>
  </si>
  <si>
    <t>Note 1:</t>
  </si>
  <si>
    <t>Appliance Bay 1</t>
  </si>
  <si>
    <t>Appliance Bay 2</t>
  </si>
  <si>
    <t>Section 2.5 of Guidelines</t>
  </si>
  <si>
    <t>Lecture and Recreation Room</t>
  </si>
  <si>
    <t>Included in Lecture and Recreation Room</t>
  </si>
  <si>
    <t>Plant Room</t>
  </si>
  <si>
    <t>Section 2.11 of Guidelines</t>
  </si>
  <si>
    <t>??</t>
  </si>
  <si>
    <t>???</t>
  </si>
  <si>
    <t>Washing and Drying Facilities</t>
  </si>
  <si>
    <t>Cleaning Store</t>
  </si>
  <si>
    <t>Section 2.10 of Guidelines</t>
  </si>
  <si>
    <t>Front Internal Lobby &amp; Corridor Space</t>
  </si>
  <si>
    <t>Rear Internal Lobby &amp; Corridor Space</t>
  </si>
  <si>
    <t>Car Parking</t>
  </si>
  <si>
    <t>3 Spaces at Front and additional space at Rear for personnel and appliances etc</t>
  </si>
  <si>
    <t>Drill Yard</t>
  </si>
  <si>
    <t>Drill Tower</t>
  </si>
  <si>
    <t>Includes Chimney Space</t>
  </si>
  <si>
    <t>Table 1: Existing Accommodation Schedule</t>
  </si>
  <si>
    <t>Sanitary Convenience and Washing Facilities</t>
  </si>
  <si>
    <t>x 3.7m high. Additional 1.5m width from 4.5m minimum added.  Section 2.4 of Guidelines</t>
  </si>
  <si>
    <t>x 3.7m high. Minimum 4.5m minimum width. Section 2.4 of Guidelines</t>
  </si>
  <si>
    <t>Section 2.5 of Guidelines. Will need to be greater for 14 personnel plus allowance for door in and out</t>
  </si>
  <si>
    <t>Note: Section 2.4 of Guidelines includes a reference to Compressor</t>
  </si>
  <si>
    <t>Does not include spaces marked ??</t>
  </si>
  <si>
    <t>Table 2: Proposed /Required Accommodation Schedule</t>
  </si>
  <si>
    <t>Internal Rooms (Area A)</t>
  </si>
  <si>
    <t>External Spaces (Area B)</t>
  </si>
  <si>
    <t>Other Spaces (Area C)</t>
  </si>
  <si>
    <t>Other Spaces (Area B)</t>
  </si>
  <si>
    <t>Section 2.15 of Guidelines</t>
  </si>
  <si>
    <t>Likelihood is existing  spaces at front may be lost to allow for Fire Tender access to side and extension.  Ensure Provision for minimum of 14 personnel + 4 visitors at rear for personnel and appliances etc</t>
  </si>
  <si>
    <t>Combination of Canteen and Training Room. Section 2.9 of Guidelines. Sized for 12 personnel. Likely to be sized for 14 personnel</t>
  </si>
  <si>
    <t>Section 2.8 of Guidelines. This looks small and likely needs to be larger for 14 personnel</t>
  </si>
  <si>
    <t>Section 2.7 of Guidelines. This looks small and likely needs to be larger for 14 personnel</t>
  </si>
  <si>
    <r>
      <t xml:space="preserve">Aligns with Appendix 3 - Station Schematic in the Guidelines </t>
    </r>
    <r>
      <rPr>
        <i/>
        <sz val="11"/>
        <color theme="1"/>
        <rFont val="Calibri"/>
        <family val="2"/>
      </rPr>
      <t>with 27m</t>
    </r>
    <r>
      <rPr>
        <i/>
        <vertAlign val="superscript"/>
        <sz val="11"/>
        <color theme="1"/>
        <rFont val="Calibri"/>
        <family val="2"/>
      </rPr>
      <t>2</t>
    </r>
    <r>
      <rPr>
        <i/>
        <sz val="11"/>
        <color theme="1"/>
        <rFont val="Calibri"/>
        <family val="2"/>
      </rPr>
      <t xml:space="preserve"> assigned for lobby and corridors</t>
    </r>
  </si>
  <si>
    <t>Desirable</t>
  </si>
  <si>
    <t>Likely repurpose existing</t>
  </si>
  <si>
    <t>Adequate space at rear. Includes underground tank.</t>
  </si>
  <si>
    <t>Area</t>
  </si>
  <si>
    <t>3a</t>
  </si>
  <si>
    <t>3b</t>
  </si>
  <si>
    <r>
      <t>Part 2 of the “</t>
    </r>
    <r>
      <rPr>
        <i/>
        <sz val="11"/>
        <color theme="1"/>
        <rFont val="Calibri"/>
        <family val="2"/>
      </rPr>
      <t>Planning &amp; Design Guidelines and Financial Procedures for Fire Station Development Projects</t>
    </r>
    <r>
      <rPr>
        <sz val="11"/>
        <color theme="1"/>
        <rFont val="Calibri"/>
        <family val="2"/>
      </rPr>
      <t>” published by the DoHLGH set out Functional requirements and recommended sizing for the various rooms. Sizes tabled above based on these guidelines.</t>
    </r>
  </si>
  <si>
    <t>Note 3:</t>
  </si>
  <si>
    <r>
      <t xml:space="preserve">Broadly speaking these guidelines based on accommodation for 12 personnel. This could be a crew of 10 males and 2 females. In any case, 12 people envisaged. Meath County Council Fire and Rescue service recommend that provision is made for sizing and </t>
    </r>
    <r>
      <rPr>
        <b/>
        <u/>
        <sz val="11"/>
        <color theme="1"/>
        <rFont val="Calibri"/>
        <family val="2"/>
      </rPr>
      <t>provision for 14 personnel</t>
    </r>
    <r>
      <rPr>
        <sz val="11"/>
        <color theme="1"/>
        <rFont val="Calibri"/>
        <family val="2"/>
      </rPr>
      <t xml:space="preserve">, i.e. an element of future proofing. </t>
    </r>
    <r>
      <rPr>
        <b/>
        <sz val="11"/>
        <color rgb="FF000000"/>
        <rFont val="Calibri"/>
        <family val="2"/>
      </rPr>
      <t>Pro-Rata</t>
    </r>
    <r>
      <rPr>
        <sz val="11"/>
        <color rgb="FF000000"/>
        <rFont val="Calibri"/>
        <family val="2"/>
      </rPr>
      <t xml:space="preserve"> and review of sizing to be done as necessary.</t>
    </r>
  </si>
  <si>
    <r>
      <t>Notwithstanding existing external space at side and adjacent existing Drill Tower, circa 1,540m</t>
    </r>
    <r>
      <rPr>
        <vertAlign val="superscript"/>
        <sz val="11"/>
        <color theme="1"/>
        <rFont val="Calibri"/>
        <family val="2"/>
      </rPr>
      <t>2</t>
    </r>
    <r>
      <rPr>
        <sz val="11"/>
        <color theme="1"/>
        <rFont val="Calibri"/>
        <family val="2"/>
      </rPr>
      <t xml:space="preserve"> additional land space at rear has been purchased and available.</t>
    </r>
  </si>
  <si>
    <t>A metal shed is located at the rear of the Fire Station to house second fire appliance. This metal shed was utilised by Nobber Fire Station during the upgrade of Nobber Fire Station. Potentially this shed could be moved/utilised for storage of fire appliance during construction upgrade works at Oldcastle.</t>
  </si>
  <si>
    <t xml:space="preserve">Note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</si>
</sst>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4" x14ac:knownFonts="1">
    <font>
      <sz val="11"/>
      <color theme="1"/>
      <name val="Aptos Narrow"/>
      <family val="2"/>
      <scheme val="minor"/>
    </font>
    <font>
      <sz val="11"/>
      <color theme="1"/>
      <name val="Calibri"/>
      <family val="2"/>
    </font>
    <font>
      <b/>
      <sz val="11"/>
      <color theme="1"/>
      <name val="Calibri"/>
      <family val="2"/>
    </font>
    <font>
      <b/>
      <vertAlign val="superscript"/>
      <sz val="11"/>
      <color theme="1"/>
      <name val="Calibri"/>
      <family val="2"/>
    </font>
    <font>
      <u/>
      <sz val="11"/>
      <color theme="1"/>
      <name val="Calibri"/>
      <family val="2"/>
    </font>
    <font>
      <i/>
      <sz val="11"/>
      <color theme="1"/>
      <name val="Calibri"/>
      <family val="2"/>
    </font>
    <font>
      <i/>
      <u/>
      <sz val="11"/>
      <color theme="1"/>
      <name val="Calibri"/>
      <family val="2"/>
    </font>
    <font>
      <b/>
      <i/>
      <sz val="11"/>
      <color theme="1"/>
      <name val="Calibri"/>
      <family val="2"/>
    </font>
    <font>
      <b/>
      <u/>
      <sz val="11"/>
      <color theme="1"/>
      <name val="Calibri"/>
      <family val="2"/>
    </font>
    <font>
      <i/>
      <vertAlign val="superscript"/>
      <sz val="11"/>
      <color theme="1"/>
      <name val="Calibri"/>
      <family val="2"/>
    </font>
    <font>
      <b/>
      <sz val="11"/>
      <color theme="1"/>
      <name val="Aptos Narrow"/>
      <family val="2"/>
      <scheme val="minor"/>
    </font>
    <font>
      <b/>
      <sz val="11"/>
      <color rgb="FF000000"/>
      <name val="Calibri"/>
      <family val="2"/>
    </font>
    <font>
      <sz val="11"/>
      <color rgb="FF000000"/>
      <name val="Calibri"/>
      <family val="2"/>
    </font>
    <font>
      <vertAlign val="superscript"/>
      <sz val="11"/>
      <color theme="1"/>
      <name val="Calibri"/>
      <family val="2"/>
    </font>
  </fonts>
  <fills count="2">
    <fill>
      <patternFill patternType="none"/>
    </fill>
    <fill>
      <patternFill patternType="gray125"/>
    </fill>
  </fills>
  <borders count="20">
    <border>
      <left/>
      <right/>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double">
        <color auto="1"/>
      </top>
      <bottom style="double">
        <color auto="1"/>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style="thin">
        <color auto="1"/>
      </left>
      <right style="thin">
        <color auto="1"/>
      </right>
      <top style="double">
        <color auto="1"/>
      </top>
      <bottom style="double">
        <color auto="1"/>
      </bottom>
      <diagonal/>
    </border>
    <border>
      <left style="medium">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s>
  <cellStyleXfs count="1">
    <xf numFmtId="0" fontId="0" fillId="0" borderId="0"/>
  </cellStyleXfs>
  <cellXfs count="63">
    <xf numFmtId="0" fontId="0" fillId="0" borderId="0" xfId="0"/>
    <xf numFmtId="0" fontId="1" fillId="0" borderId="0" xfId="0" applyFont="1"/>
    <xf numFmtId="0" fontId="2" fillId="0" borderId="0" xfId="0" applyFont="1"/>
    <xf numFmtId="0" fontId="1" fillId="0" borderId="0" xfId="0" applyFont="1" applyAlignment="1">
      <alignment horizontal="left"/>
    </xf>
    <xf numFmtId="4" fontId="1" fillId="0" borderId="0" xfId="0" applyNumberFormat="1" applyFont="1" applyAlignment="1">
      <alignment horizontal="left"/>
    </xf>
    <xf numFmtId="0" fontId="6" fillId="0" borderId="0" xfId="0" applyFont="1"/>
    <xf numFmtId="165" fontId="1" fillId="0" borderId="0" xfId="0" applyNumberFormat="1" applyFont="1" applyAlignment="1">
      <alignment horizontal="left"/>
    </xf>
    <xf numFmtId="0" fontId="1" fillId="0" borderId="1" xfId="0" applyFont="1" applyBorder="1" applyAlignment="1">
      <alignment horizontal="left"/>
    </xf>
    <xf numFmtId="0" fontId="4" fillId="0" borderId="2" xfId="0" applyFont="1" applyBorder="1"/>
    <xf numFmtId="165" fontId="1" fillId="0" borderId="2" xfId="0" applyNumberFormat="1" applyFont="1" applyBorder="1" applyAlignment="1">
      <alignment horizontal="left"/>
    </xf>
    <xf numFmtId="4" fontId="1" fillId="0" borderId="2" xfId="0" applyNumberFormat="1" applyFont="1" applyBorder="1" applyAlignment="1">
      <alignment horizontal="left"/>
    </xf>
    <xf numFmtId="0" fontId="1" fillId="0" borderId="3" xfId="0" applyFont="1" applyBorder="1" applyAlignment="1">
      <alignment horizontal="left"/>
    </xf>
    <xf numFmtId="164" fontId="1" fillId="0" borderId="1" xfId="0" applyNumberFormat="1" applyFont="1" applyBorder="1" applyAlignment="1">
      <alignment horizontal="left"/>
    </xf>
    <xf numFmtId="0" fontId="1" fillId="0" borderId="2" xfId="0" applyFont="1" applyBorder="1"/>
    <xf numFmtId="0" fontId="1" fillId="0" borderId="2" xfId="0" applyFont="1" applyBorder="1" applyAlignment="1">
      <alignment wrapText="1"/>
    </xf>
    <xf numFmtId="0" fontId="5" fillId="0" borderId="2" xfId="0" applyFont="1" applyBorder="1"/>
    <xf numFmtId="4" fontId="5" fillId="0" borderId="2" xfId="0" applyNumberFormat="1" applyFont="1" applyBorder="1" applyAlignment="1">
      <alignment horizontal="left"/>
    </xf>
    <xf numFmtId="0" fontId="6" fillId="0" borderId="2" xfId="0" applyFont="1" applyBorder="1"/>
    <xf numFmtId="4" fontId="7" fillId="0" borderId="2" xfId="0" applyNumberFormat="1" applyFont="1" applyBorder="1" applyAlignment="1">
      <alignment horizontal="left"/>
    </xf>
    <xf numFmtId="0" fontId="1" fillId="0" borderId="4" xfId="0" applyFont="1" applyBorder="1" applyAlignment="1">
      <alignment horizontal="left"/>
    </xf>
    <xf numFmtId="0" fontId="1" fillId="0" borderId="5" xfId="0" applyFont="1" applyBorder="1"/>
    <xf numFmtId="165" fontId="1" fillId="0" borderId="5" xfId="0" applyNumberFormat="1" applyFont="1" applyBorder="1" applyAlignment="1">
      <alignment horizontal="left"/>
    </xf>
    <xf numFmtId="4" fontId="1" fillId="0" borderId="5" xfId="0" applyNumberFormat="1"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165" fontId="1" fillId="0" borderId="8" xfId="0" applyNumberFormat="1" applyFont="1" applyBorder="1" applyAlignment="1">
      <alignment horizontal="left"/>
    </xf>
    <xf numFmtId="4" fontId="1" fillId="0" borderId="8" xfId="0" applyNumberFormat="1" applyFont="1" applyBorder="1" applyAlignment="1">
      <alignment horizontal="left"/>
    </xf>
    <xf numFmtId="0" fontId="1" fillId="0" borderId="9" xfId="0" applyFont="1" applyBorder="1" applyAlignment="1">
      <alignment horizontal="left"/>
    </xf>
    <xf numFmtId="0" fontId="2" fillId="0" borderId="10" xfId="0" applyFont="1" applyBorder="1" applyAlignment="1">
      <alignment horizontal="left"/>
    </xf>
    <xf numFmtId="0" fontId="2" fillId="0" borderId="11" xfId="0" applyFont="1" applyBorder="1"/>
    <xf numFmtId="165" fontId="2" fillId="0" borderId="11" xfId="0" applyNumberFormat="1" applyFont="1" applyBorder="1" applyAlignment="1">
      <alignment horizontal="left" wrapText="1"/>
    </xf>
    <xf numFmtId="4" fontId="2" fillId="0" borderId="11" xfId="0" applyNumberFormat="1" applyFont="1" applyBorder="1" applyAlignment="1">
      <alignment horizontal="left" wrapText="1"/>
    </xf>
    <xf numFmtId="0" fontId="2" fillId="0" borderId="12" xfId="0" applyFont="1" applyBorder="1" applyAlignment="1">
      <alignment horizontal="left"/>
    </xf>
    <xf numFmtId="0" fontId="1" fillId="0" borderId="0" xfId="0" applyFont="1" applyAlignment="1">
      <alignment vertical="center"/>
    </xf>
    <xf numFmtId="0" fontId="1" fillId="0" borderId="3" xfId="0" applyFont="1" applyBorder="1" applyAlignment="1">
      <alignment horizontal="left" wrapText="1"/>
    </xf>
    <xf numFmtId="0" fontId="7" fillId="0" borderId="3" xfId="0" applyFont="1" applyBorder="1" applyAlignment="1">
      <alignment horizontal="left" wrapText="1"/>
    </xf>
    <xf numFmtId="0" fontId="5" fillId="0" borderId="14" xfId="0" applyFont="1" applyBorder="1"/>
    <xf numFmtId="165" fontId="1" fillId="0" borderId="14" xfId="0" applyNumberFormat="1" applyFont="1" applyBorder="1" applyAlignment="1">
      <alignment horizontal="left"/>
    </xf>
    <xf numFmtId="4" fontId="5" fillId="0" borderId="14" xfId="0" applyNumberFormat="1" applyFont="1" applyBorder="1" applyAlignment="1">
      <alignment horizontal="left"/>
    </xf>
    <xf numFmtId="0" fontId="1" fillId="0" borderId="15" xfId="0" applyFont="1" applyBorder="1" applyAlignment="1">
      <alignment horizontal="left"/>
    </xf>
    <xf numFmtId="0" fontId="1" fillId="0" borderId="8" xfId="0" applyFont="1" applyBorder="1"/>
    <xf numFmtId="0" fontId="7" fillId="0" borderId="16" xfId="0" applyFont="1" applyBorder="1"/>
    <xf numFmtId="165" fontId="1" fillId="0" borderId="16" xfId="0" applyNumberFormat="1" applyFont="1" applyBorder="1" applyAlignment="1">
      <alignment horizontal="left"/>
    </xf>
    <xf numFmtId="4" fontId="7" fillId="0" borderId="16" xfId="0" applyNumberFormat="1" applyFont="1" applyBorder="1" applyAlignment="1">
      <alignment horizontal="left"/>
    </xf>
    <xf numFmtId="0" fontId="2" fillId="0" borderId="13" xfId="0" applyFont="1" applyBorder="1" applyAlignment="1">
      <alignment horizontal="left"/>
    </xf>
    <xf numFmtId="164" fontId="1" fillId="0" borderId="17" xfId="0" applyNumberFormat="1" applyFont="1" applyBorder="1" applyAlignment="1">
      <alignment horizontal="left"/>
    </xf>
    <xf numFmtId="0" fontId="1" fillId="0" borderId="14" xfId="0" applyFont="1" applyBorder="1"/>
    <xf numFmtId="4" fontId="1" fillId="0" borderId="14" xfId="0" applyNumberFormat="1" applyFont="1" applyBorder="1" applyAlignment="1">
      <alignment horizontal="left"/>
    </xf>
    <xf numFmtId="0" fontId="1" fillId="0" borderId="15" xfId="0" applyFont="1" applyBorder="1" applyAlignment="1">
      <alignment horizontal="left" wrapText="1"/>
    </xf>
    <xf numFmtId="0" fontId="8" fillId="0" borderId="8" xfId="0" applyFont="1" applyBorder="1"/>
    <xf numFmtId="0" fontId="7" fillId="0" borderId="18" xfId="0" applyFont="1" applyBorder="1"/>
    <xf numFmtId="165" fontId="1" fillId="0" borderId="18" xfId="0" applyNumberFormat="1" applyFont="1" applyBorder="1" applyAlignment="1">
      <alignment horizontal="left"/>
    </xf>
    <xf numFmtId="4" fontId="7" fillId="0" borderId="18" xfId="0" applyNumberFormat="1" applyFont="1" applyBorder="1" applyAlignment="1">
      <alignment horizontal="left"/>
    </xf>
    <xf numFmtId="0" fontId="2" fillId="0" borderId="19" xfId="0" applyFont="1" applyBorder="1" applyAlignment="1">
      <alignment horizontal="left"/>
    </xf>
    <xf numFmtId="0" fontId="6" fillId="0" borderId="8" xfId="0" applyFont="1" applyBorder="1"/>
    <xf numFmtId="4" fontId="1" fillId="0" borderId="0" xfId="0" applyNumberFormat="1" applyFont="1"/>
    <xf numFmtId="0" fontId="1" fillId="0" borderId="9" xfId="0" applyFont="1" applyBorder="1" applyAlignment="1">
      <alignment horizontal="left" wrapText="1"/>
    </xf>
    <xf numFmtId="0" fontId="0" fillId="0" borderId="0" xfId="0" applyAlignment="1">
      <alignment horizontal="left"/>
    </xf>
    <xf numFmtId="0" fontId="10" fillId="0" borderId="0" xfId="0" applyFont="1" applyAlignment="1">
      <alignment horizontal="left"/>
    </xf>
    <xf numFmtId="4" fontId="0" fillId="0" borderId="0" xfId="0" applyNumberFormat="1" applyAlignment="1">
      <alignment horizontal="left"/>
    </xf>
    <xf numFmtId="0" fontId="0" fillId="0" borderId="0" xfId="0" applyAlignment="1">
      <alignment wrapText="1"/>
    </xf>
    <xf numFmtId="0" fontId="1" fillId="0" borderId="0" xfId="0" applyFont="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05644-6FA4-455D-8EC9-50F277780386}">
  <dimension ref="A1:H82"/>
  <sheetViews>
    <sheetView tabSelected="1" topLeftCell="A48" zoomScaleNormal="100" zoomScalePageLayoutView="160" workbookViewId="0">
      <selection activeCell="J55" sqref="J55"/>
    </sheetView>
  </sheetViews>
  <sheetFormatPr defaultColWidth="9.140625" defaultRowHeight="15" x14ac:dyDescent="0.25"/>
  <cols>
    <col min="1" max="1" width="7.28515625" style="3" customWidth="1"/>
    <col min="2" max="2" width="27.140625" style="1" customWidth="1"/>
    <col min="3" max="3" width="7" style="6" customWidth="1"/>
    <col min="4" max="4" width="7.28515625" style="6" customWidth="1"/>
    <col min="5" max="5" width="7.28515625" style="4" customWidth="1"/>
    <col min="6" max="6" width="34.140625" style="3" customWidth="1"/>
    <col min="7" max="16384" width="9.140625" style="1"/>
  </cols>
  <sheetData>
    <row r="1" spans="1:6" ht="15.75" thickBot="1" x14ac:dyDescent="0.3"/>
    <row r="2" spans="1:6" s="2" customFormat="1" ht="32.25" x14ac:dyDescent="0.25">
      <c r="A2" s="28" t="s">
        <v>0</v>
      </c>
      <c r="B2" s="29" t="s">
        <v>1</v>
      </c>
      <c r="C2" s="30" t="s">
        <v>2</v>
      </c>
      <c r="D2" s="30" t="s">
        <v>3</v>
      </c>
      <c r="E2" s="31" t="s">
        <v>4</v>
      </c>
      <c r="F2" s="32" t="s">
        <v>5</v>
      </c>
    </row>
    <row r="3" spans="1:6" x14ac:dyDescent="0.25">
      <c r="A3" s="24"/>
      <c r="B3" s="49" t="s">
        <v>6</v>
      </c>
      <c r="C3" s="25"/>
      <c r="D3" s="25"/>
      <c r="E3" s="26"/>
      <c r="F3" s="27"/>
    </row>
    <row r="4" spans="1:6" x14ac:dyDescent="0.25">
      <c r="A4" s="7"/>
      <c r="B4" s="8" t="s">
        <v>56</v>
      </c>
      <c r="C4" s="9"/>
      <c r="D4" s="9"/>
      <c r="E4" s="10"/>
      <c r="F4" s="11"/>
    </row>
    <row r="5" spans="1:6" x14ac:dyDescent="0.25">
      <c r="A5" s="12">
        <v>1</v>
      </c>
      <c r="B5" s="13" t="s">
        <v>7</v>
      </c>
      <c r="C5" s="9">
        <v>4.55</v>
      </c>
      <c r="D5" s="9">
        <v>3.6</v>
      </c>
      <c r="E5" s="10">
        <f>(C5*D5) - (1.16*0.58)</f>
        <v>15.707199999999998</v>
      </c>
      <c r="F5" s="11" t="s">
        <v>8</v>
      </c>
    </row>
    <row r="6" spans="1:6" x14ac:dyDescent="0.25">
      <c r="A6" s="12">
        <v>2</v>
      </c>
      <c r="B6" s="13" t="s">
        <v>9</v>
      </c>
      <c r="C6" s="9">
        <v>3.4</v>
      </c>
      <c r="D6" s="9">
        <v>1.5</v>
      </c>
      <c r="E6" s="10">
        <f>C6*D6</f>
        <v>5.0999999999999996</v>
      </c>
      <c r="F6" s="11"/>
    </row>
    <row r="7" spans="1:6" x14ac:dyDescent="0.25">
      <c r="A7" s="12">
        <v>2.1</v>
      </c>
      <c r="B7" s="13" t="s">
        <v>15</v>
      </c>
      <c r="C7" s="9">
        <v>1.05</v>
      </c>
      <c r="D7" s="9">
        <v>3.05</v>
      </c>
      <c r="E7" s="10">
        <f>C7*D7</f>
        <v>3.2025000000000001</v>
      </c>
      <c r="F7" s="11"/>
    </row>
    <row r="8" spans="1:6" x14ac:dyDescent="0.25">
      <c r="A8" s="12">
        <v>3</v>
      </c>
      <c r="B8" s="13" t="s">
        <v>10</v>
      </c>
      <c r="C8" s="9">
        <v>4.62</v>
      </c>
      <c r="D8" s="9">
        <v>6.7</v>
      </c>
      <c r="E8" s="10">
        <f t="shared" ref="E8:E18" si="0">C8*D8</f>
        <v>30.954000000000001</v>
      </c>
      <c r="F8" s="11"/>
    </row>
    <row r="9" spans="1:6" x14ac:dyDescent="0.25">
      <c r="A9" s="12">
        <v>4</v>
      </c>
      <c r="B9" s="13" t="s">
        <v>11</v>
      </c>
      <c r="C9" s="9">
        <v>4.5999999999999996</v>
      </c>
      <c r="D9" s="9">
        <v>3</v>
      </c>
      <c r="E9" s="10">
        <f t="shared" si="0"/>
        <v>13.799999999999999</v>
      </c>
      <c r="F9" s="11"/>
    </row>
    <row r="10" spans="1:6" x14ac:dyDescent="0.25">
      <c r="A10" s="12">
        <v>5</v>
      </c>
      <c r="B10" s="13" t="s">
        <v>12</v>
      </c>
      <c r="C10" s="9">
        <v>4.5</v>
      </c>
      <c r="D10" s="9">
        <v>11.5</v>
      </c>
      <c r="E10" s="10">
        <f t="shared" si="0"/>
        <v>51.75</v>
      </c>
      <c r="F10" s="11"/>
    </row>
    <row r="11" spans="1:6" x14ac:dyDescent="0.25">
      <c r="A11" s="12">
        <v>6</v>
      </c>
      <c r="B11" s="13" t="s">
        <v>13</v>
      </c>
      <c r="C11" s="9">
        <v>4.62</v>
      </c>
      <c r="D11" s="9">
        <v>3.3</v>
      </c>
      <c r="E11" s="10">
        <f t="shared" si="0"/>
        <v>15.245999999999999</v>
      </c>
      <c r="F11" s="11"/>
    </row>
    <row r="12" spans="1:6" ht="37.5" customHeight="1" x14ac:dyDescent="0.25">
      <c r="A12" s="12">
        <v>7</v>
      </c>
      <c r="B12" s="14" t="s">
        <v>14</v>
      </c>
      <c r="C12" s="9">
        <v>3.4</v>
      </c>
      <c r="D12" s="9">
        <v>3.4</v>
      </c>
      <c r="E12" s="10">
        <f t="shared" si="0"/>
        <v>11.559999999999999</v>
      </c>
      <c r="F12" s="11"/>
    </row>
    <row r="13" spans="1:6" x14ac:dyDescent="0.25">
      <c r="A13" s="12">
        <v>7.1</v>
      </c>
      <c r="B13" s="13" t="s">
        <v>16</v>
      </c>
      <c r="C13" s="9">
        <v>1.02</v>
      </c>
      <c r="D13" s="9">
        <v>3.6</v>
      </c>
      <c r="E13" s="10">
        <f t="shared" si="0"/>
        <v>3.6720000000000002</v>
      </c>
      <c r="F13" s="11"/>
    </row>
    <row r="14" spans="1:6" x14ac:dyDescent="0.25">
      <c r="A14" s="12"/>
      <c r="B14" s="15" t="s">
        <v>19</v>
      </c>
      <c r="C14" s="9"/>
      <c r="D14" s="9"/>
      <c r="E14" s="16">
        <f>SUM(E5:E13)</f>
        <v>150.99170000000001</v>
      </c>
      <c r="F14" s="11"/>
    </row>
    <row r="15" spans="1:6" x14ac:dyDescent="0.25">
      <c r="A15" s="12"/>
      <c r="B15" s="15"/>
      <c r="C15" s="9"/>
      <c r="D15" s="9"/>
      <c r="E15" s="16"/>
      <c r="F15" s="11"/>
    </row>
    <row r="16" spans="1:6" x14ac:dyDescent="0.25">
      <c r="A16" s="12"/>
      <c r="B16" s="17" t="s">
        <v>57</v>
      </c>
      <c r="C16" s="9"/>
      <c r="D16" s="9"/>
      <c r="E16" s="16"/>
      <c r="F16" s="11"/>
    </row>
    <row r="17" spans="1:6" x14ac:dyDescent="0.25">
      <c r="A17" s="12">
        <v>8</v>
      </c>
      <c r="B17" s="13" t="s">
        <v>17</v>
      </c>
      <c r="C17" s="9">
        <v>2.08</v>
      </c>
      <c r="D17" s="9">
        <v>2.2200000000000002</v>
      </c>
      <c r="E17" s="10">
        <f t="shared" si="0"/>
        <v>4.6176000000000004</v>
      </c>
      <c r="F17" s="11" t="s">
        <v>47</v>
      </c>
    </row>
    <row r="18" spans="1:6" x14ac:dyDescent="0.25">
      <c r="A18" s="12">
        <v>9</v>
      </c>
      <c r="B18" s="13" t="s">
        <v>18</v>
      </c>
      <c r="C18" s="9">
        <v>5.8</v>
      </c>
      <c r="D18" s="9">
        <v>5.4</v>
      </c>
      <c r="E18" s="10">
        <f t="shared" si="0"/>
        <v>31.32</v>
      </c>
      <c r="F18" s="11"/>
    </row>
    <row r="19" spans="1:6" x14ac:dyDescent="0.25">
      <c r="A19" s="12"/>
      <c r="B19" s="15" t="s">
        <v>20</v>
      </c>
      <c r="C19" s="9"/>
      <c r="D19" s="9"/>
      <c r="E19" s="16">
        <f>E17+E18</f>
        <v>35.937600000000003</v>
      </c>
      <c r="F19" s="11"/>
    </row>
    <row r="20" spans="1:6" ht="15.75" thickBot="1" x14ac:dyDescent="0.3">
      <c r="A20" s="12"/>
      <c r="B20" s="36"/>
      <c r="C20" s="37"/>
      <c r="D20" s="37"/>
      <c r="E20" s="38"/>
      <c r="F20" s="39"/>
    </row>
    <row r="21" spans="1:6" ht="18.75" thickTop="1" thickBot="1" x14ac:dyDescent="0.3">
      <c r="A21" s="12"/>
      <c r="B21" s="41" t="s">
        <v>21</v>
      </c>
      <c r="C21" s="42"/>
      <c r="D21" s="42"/>
      <c r="E21" s="43" cm="1">
        <f t="array" ref="E21">E14+_xlfn.ANCHORARRAY(E19)</f>
        <v>186.92930000000001</v>
      </c>
      <c r="F21" s="44" t="s">
        <v>22</v>
      </c>
    </row>
    <row r="22" spans="1:6" ht="15.75" thickTop="1" x14ac:dyDescent="0.25">
      <c r="A22" s="12"/>
      <c r="B22" s="50"/>
      <c r="C22" s="51"/>
      <c r="D22" s="51"/>
      <c r="E22" s="52"/>
      <c r="F22" s="53"/>
    </row>
    <row r="23" spans="1:6" x14ac:dyDescent="0.25">
      <c r="A23" s="12"/>
      <c r="B23" s="54" t="s">
        <v>58</v>
      </c>
      <c r="C23" s="25"/>
      <c r="D23" s="25"/>
      <c r="E23" s="26"/>
      <c r="F23" s="27"/>
    </row>
    <row r="24" spans="1:6" ht="30" x14ac:dyDescent="0.25">
      <c r="A24" s="12">
        <v>10</v>
      </c>
      <c r="B24" s="40" t="s">
        <v>45</v>
      </c>
      <c r="C24" s="25"/>
      <c r="D24" s="25"/>
      <c r="E24" s="26"/>
      <c r="F24" s="56" t="s">
        <v>68</v>
      </c>
    </row>
    <row r="25" spans="1:6" x14ac:dyDescent="0.25">
      <c r="A25" s="12">
        <v>11</v>
      </c>
      <c r="B25" s="13" t="s">
        <v>46</v>
      </c>
      <c r="C25" s="9">
        <v>3.75</v>
      </c>
      <c r="D25" s="9">
        <v>5.9</v>
      </c>
      <c r="E25" s="10">
        <f t="shared" ref="E25" si="1">C25*D25</f>
        <v>22.125</v>
      </c>
      <c r="F25" s="11" t="s">
        <v>23</v>
      </c>
    </row>
    <row r="26" spans="1:6" ht="45" x14ac:dyDescent="0.25">
      <c r="A26" s="45">
        <v>12</v>
      </c>
      <c r="B26" s="46" t="s">
        <v>43</v>
      </c>
      <c r="C26" s="37"/>
      <c r="D26" s="37"/>
      <c r="E26" s="47"/>
      <c r="F26" s="48" t="s">
        <v>44</v>
      </c>
    </row>
    <row r="27" spans="1:6" x14ac:dyDescent="0.25">
      <c r="A27" s="45"/>
      <c r="B27" s="46"/>
      <c r="C27" s="37"/>
      <c r="D27" s="37"/>
      <c r="E27" s="47"/>
      <c r="F27" s="48"/>
    </row>
    <row r="28" spans="1:6" ht="15.75" thickBot="1" x14ac:dyDescent="0.3">
      <c r="A28" s="19"/>
      <c r="B28" s="20"/>
      <c r="C28" s="21"/>
      <c r="D28" s="21"/>
      <c r="E28" s="22"/>
      <c r="F28" s="23"/>
    </row>
    <row r="30" spans="1:6" x14ac:dyDescent="0.25">
      <c r="A30" s="3" t="s">
        <v>28</v>
      </c>
      <c r="B30" s="1" t="s">
        <v>26</v>
      </c>
    </row>
    <row r="31" spans="1:6" x14ac:dyDescent="0.25">
      <c r="A31" s="3" t="s">
        <v>27</v>
      </c>
      <c r="B31" s="61" t="s">
        <v>75</v>
      </c>
      <c r="C31" s="62"/>
      <c r="D31" s="62"/>
      <c r="E31" s="62"/>
      <c r="F31" s="62"/>
    </row>
    <row r="32" spans="1:6" x14ac:dyDescent="0.25">
      <c r="B32" s="62"/>
      <c r="C32" s="62"/>
      <c r="D32" s="62"/>
      <c r="E32" s="62"/>
      <c r="F32" s="62"/>
    </row>
    <row r="33" spans="1:6" x14ac:dyDescent="0.25">
      <c r="A33" s="3" t="s">
        <v>77</v>
      </c>
      <c r="B33" s="61" t="s">
        <v>76</v>
      </c>
      <c r="C33" s="62"/>
      <c r="D33" s="62"/>
      <c r="E33" s="62"/>
      <c r="F33" s="62"/>
    </row>
    <row r="34" spans="1:6" x14ac:dyDescent="0.25">
      <c r="B34" s="62"/>
      <c r="C34" s="62"/>
      <c r="D34" s="62"/>
      <c r="E34" s="62"/>
      <c r="F34" s="62"/>
    </row>
    <row r="35" spans="1:6" x14ac:dyDescent="0.25">
      <c r="B35" s="62"/>
      <c r="C35" s="62"/>
      <c r="D35" s="62"/>
      <c r="E35" s="62"/>
      <c r="F35" s="62"/>
    </row>
    <row r="36" spans="1:6" x14ac:dyDescent="0.25">
      <c r="B36" s="62"/>
      <c r="C36" s="62"/>
      <c r="D36" s="62"/>
      <c r="E36" s="62"/>
      <c r="F36" s="62"/>
    </row>
    <row r="37" spans="1:6" x14ac:dyDescent="0.25">
      <c r="B37" s="60"/>
      <c r="C37" s="60"/>
      <c r="D37" s="60"/>
      <c r="E37" s="60"/>
      <c r="F37" s="60"/>
    </row>
    <row r="38" spans="1:6" x14ac:dyDescent="0.25">
      <c r="B38" s="5" t="s">
        <v>48</v>
      </c>
    </row>
    <row r="43" spans="1:6" ht="15.75" thickBot="1" x14ac:dyDescent="0.3"/>
    <row r="44" spans="1:6" ht="32.25" x14ac:dyDescent="0.25">
      <c r="A44" s="28" t="s">
        <v>0</v>
      </c>
      <c r="B44" s="29" t="s">
        <v>1</v>
      </c>
      <c r="C44" s="30" t="s">
        <v>2</v>
      </c>
      <c r="D44" s="30" t="s">
        <v>3</v>
      </c>
      <c r="E44" s="31" t="s">
        <v>4</v>
      </c>
      <c r="F44" s="32" t="s">
        <v>5</v>
      </c>
    </row>
    <row r="45" spans="1:6" x14ac:dyDescent="0.25">
      <c r="A45" s="24"/>
      <c r="B45" s="49" t="s">
        <v>24</v>
      </c>
      <c r="C45" s="25"/>
      <c r="D45" s="25"/>
      <c r="E45" s="26"/>
      <c r="F45" s="27"/>
    </row>
    <row r="46" spans="1:6" x14ac:dyDescent="0.25">
      <c r="A46" s="7"/>
      <c r="B46" s="8" t="s">
        <v>56</v>
      </c>
      <c r="C46" s="9"/>
      <c r="D46" s="9"/>
      <c r="E46" s="10"/>
      <c r="F46" s="11"/>
    </row>
    <row r="47" spans="1:6" x14ac:dyDescent="0.25">
      <c r="A47" s="12">
        <v>1</v>
      </c>
      <c r="B47" s="13" t="s">
        <v>7</v>
      </c>
      <c r="C47" s="9"/>
      <c r="D47" s="9"/>
      <c r="E47" s="10">
        <v>16</v>
      </c>
      <c r="F47" s="11" t="s">
        <v>31</v>
      </c>
    </row>
    <row r="48" spans="1:6" ht="60.75" customHeight="1" x14ac:dyDescent="0.25">
      <c r="A48" s="12">
        <v>2</v>
      </c>
      <c r="B48" s="13" t="s">
        <v>32</v>
      </c>
      <c r="C48" s="9"/>
      <c r="D48" s="9"/>
      <c r="E48" s="10">
        <v>40</v>
      </c>
      <c r="F48" s="34" t="s">
        <v>62</v>
      </c>
    </row>
    <row r="49" spans="1:8" ht="30" x14ac:dyDescent="0.25">
      <c r="A49" s="12">
        <v>2.1</v>
      </c>
      <c r="B49" s="14" t="s">
        <v>41</v>
      </c>
      <c r="C49" s="9"/>
      <c r="D49" s="9"/>
      <c r="E49" s="16" t="s">
        <v>37</v>
      </c>
      <c r="F49" s="11"/>
    </row>
    <row r="50" spans="1:8" ht="30" x14ac:dyDescent="0.25">
      <c r="A50" s="12">
        <v>3</v>
      </c>
      <c r="B50" s="13" t="s">
        <v>10</v>
      </c>
      <c r="C50" s="9"/>
      <c r="D50" s="9"/>
      <c r="E50" s="10"/>
      <c r="F50" s="34" t="s">
        <v>33</v>
      </c>
    </row>
    <row r="51" spans="1:8" ht="45" x14ac:dyDescent="0.25">
      <c r="A51" s="12">
        <v>4</v>
      </c>
      <c r="B51" s="14" t="s">
        <v>49</v>
      </c>
      <c r="C51" s="9"/>
      <c r="D51" s="9"/>
      <c r="E51" s="10">
        <v>22</v>
      </c>
      <c r="F51" s="34" t="s">
        <v>63</v>
      </c>
    </row>
    <row r="52" spans="1:8" ht="45" x14ac:dyDescent="0.25">
      <c r="A52" s="12">
        <v>5</v>
      </c>
      <c r="B52" s="13" t="s">
        <v>29</v>
      </c>
      <c r="C52" s="9">
        <v>6</v>
      </c>
      <c r="D52" s="9">
        <v>11</v>
      </c>
      <c r="E52" s="10">
        <f t="shared" ref="E52" si="2">C52*D52</f>
        <v>66</v>
      </c>
      <c r="F52" s="34" t="s">
        <v>50</v>
      </c>
    </row>
    <row r="53" spans="1:8" ht="45" x14ac:dyDescent="0.25">
      <c r="A53" s="12">
        <v>5.0999999999999996</v>
      </c>
      <c r="B53" s="13" t="s">
        <v>30</v>
      </c>
      <c r="C53" s="9">
        <v>4.5</v>
      </c>
      <c r="D53" s="9">
        <v>11</v>
      </c>
      <c r="E53" s="10">
        <f t="shared" ref="E53" si="3">C53*D53</f>
        <v>49.5</v>
      </c>
      <c r="F53" s="34" t="s">
        <v>51</v>
      </c>
    </row>
    <row r="54" spans="1:8" ht="45" x14ac:dyDescent="0.25">
      <c r="A54" s="12">
        <v>6</v>
      </c>
      <c r="B54" s="13" t="s">
        <v>13</v>
      </c>
      <c r="C54" s="9"/>
      <c r="D54" s="9"/>
      <c r="E54" s="10">
        <v>25</v>
      </c>
      <c r="F54" s="34" t="s">
        <v>52</v>
      </c>
    </row>
    <row r="55" spans="1:8" ht="30" x14ac:dyDescent="0.25">
      <c r="A55" s="12">
        <v>7</v>
      </c>
      <c r="B55" s="14" t="s">
        <v>14</v>
      </c>
      <c r="C55" s="9"/>
      <c r="D55" s="9"/>
      <c r="E55" s="10" t="s">
        <v>36</v>
      </c>
      <c r="F55" s="34" t="s">
        <v>53</v>
      </c>
    </row>
    <row r="56" spans="1:8" ht="30" x14ac:dyDescent="0.25">
      <c r="A56" s="12">
        <v>7.1</v>
      </c>
      <c r="B56" s="14" t="s">
        <v>42</v>
      </c>
      <c r="C56" s="9"/>
      <c r="D56" s="9"/>
      <c r="E56" s="10" t="s">
        <v>36</v>
      </c>
      <c r="F56" s="11"/>
    </row>
    <row r="57" spans="1:8" ht="45" x14ac:dyDescent="0.25">
      <c r="A57" s="12">
        <v>7.2</v>
      </c>
      <c r="B57" s="13" t="s">
        <v>38</v>
      </c>
      <c r="C57" s="9"/>
      <c r="D57" s="9"/>
      <c r="E57" s="10">
        <v>10</v>
      </c>
      <c r="F57" s="34" t="s">
        <v>64</v>
      </c>
    </row>
    <row r="58" spans="1:8" x14ac:dyDescent="0.25">
      <c r="A58" s="12">
        <v>7.3</v>
      </c>
      <c r="B58" s="13" t="s">
        <v>39</v>
      </c>
      <c r="C58" s="9"/>
      <c r="D58" s="9"/>
      <c r="E58" s="10">
        <v>3</v>
      </c>
      <c r="F58" s="11" t="s">
        <v>40</v>
      </c>
    </row>
    <row r="59" spans="1:8" x14ac:dyDescent="0.25">
      <c r="A59" s="12">
        <v>8</v>
      </c>
      <c r="B59" s="13" t="s">
        <v>34</v>
      </c>
      <c r="C59" s="9"/>
      <c r="D59" s="9"/>
      <c r="E59" s="10">
        <v>20</v>
      </c>
      <c r="F59" s="11" t="s">
        <v>35</v>
      </c>
    </row>
    <row r="60" spans="1:8" x14ac:dyDescent="0.25">
      <c r="A60" s="12"/>
      <c r="B60" s="15" t="s">
        <v>19</v>
      </c>
      <c r="C60" s="9"/>
      <c r="D60" s="9"/>
      <c r="E60" s="10">
        <f>SUM(E47:E59)</f>
        <v>251.5</v>
      </c>
      <c r="F60" s="11" t="s">
        <v>54</v>
      </c>
    </row>
    <row r="61" spans="1:8" x14ac:dyDescent="0.25">
      <c r="A61" s="12"/>
      <c r="B61" s="13"/>
      <c r="C61" s="9"/>
      <c r="D61" s="9"/>
      <c r="E61" s="10"/>
      <c r="F61" s="11"/>
    </row>
    <row r="62" spans="1:8" ht="59.25" customHeight="1" x14ac:dyDescent="0.25">
      <c r="A62" s="12"/>
      <c r="B62" s="15" t="s">
        <v>19</v>
      </c>
      <c r="C62" s="9"/>
      <c r="D62" s="9"/>
      <c r="E62" s="18">
        <v>278.8</v>
      </c>
      <c r="F62" s="35" t="s">
        <v>65</v>
      </c>
      <c r="H62" s="55"/>
    </row>
    <row r="63" spans="1:8" x14ac:dyDescent="0.25">
      <c r="A63" s="12"/>
      <c r="B63" s="15"/>
      <c r="C63" s="9"/>
      <c r="D63" s="9"/>
      <c r="E63" s="16"/>
      <c r="F63" s="11"/>
    </row>
    <row r="64" spans="1:8" x14ac:dyDescent="0.25">
      <c r="A64" s="12"/>
      <c r="B64" s="17" t="s">
        <v>59</v>
      </c>
      <c r="C64" s="9"/>
      <c r="D64" s="9"/>
      <c r="E64" s="16"/>
      <c r="F64" s="11"/>
    </row>
    <row r="65" spans="1:6" x14ac:dyDescent="0.25">
      <c r="A65" s="12">
        <v>9</v>
      </c>
      <c r="B65" s="13" t="s">
        <v>18</v>
      </c>
      <c r="C65" s="9">
        <v>6</v>
      </c>
      <c r="D65" s="9">
        <v>6</v>
      </c>
      <c r="E65" s="10">
        <f t="shared" ref="E65" si="4">C65*D65</f>
        <v>36</v>
      </c>
      <c r="F65" s="11" t="s">
        <v>66</v>
      </c>
    </row>
    <row r="66" spans="1:6" x14ac:dyDescent="0.25">
      <c r="A66" s="12">
        <v>10</v>
      </c>
      <c r="B66" s="40" t="s">
        <v>45</v>
      </c>
      <c r="C66" s="25"/>
      <c r="D66" s="25"/>
      <c r="E66" s="26">
        <v>650</v>
      </c>
      <c r="F66" s="11" t="s">
        <v>60</v>
      </c>
    </row>
    <row r="67" spans="1:6" x14ac:dyDescent="0.25">
      <c r="A67" s="12">
        <v>11</v>
      </c>
      <c r="B67" s="13" t="s">
        <v>46</v>
      </c>
      <c r="C67" s="9">
        <v>3.75</v>
      </c>
      <c r="D67" s="9">
        <v>5.9</v>
      </c>
      <c r="E67" s="10">
        <f t="shared" ref="E67" si="5">C67*D67</f>
        <v>22.125</v>
      </c>
      <c r="F67" s="11" t="s">
        <v>67</v>
      </c>
    </row>
    <row r="68" spans="1:6" ht="90" x14ac:dyDescent="0.25">
      <c r="A68" s="45">
        <v>12</v>
      </c>
      <c r="B68" s="46" t="s">
        <v>43</v>
      </c>
      <c r="C68" s="37"/>
      <c r="D68" s="37"/>
      <c r="E68" s="47"/>
      <c r="F68" s="48" t="s">
        <v>61</v>
      </c>
    </row>
    <row r="69" spans="1:6" ht="15.75" thickBot="1" x14ac:dyDescent="0.3">
      <c r="A69" s="19"/>
      <c r="B69" s="20"/>
      <c r="C69" s="21"/>
      <c r="D69" s="21"/>
      <c r="E69" s="22"/>
      <c r="F69" s="23"/>
    </row>
    <row r="71" spans="1:6" x14ac:dyDescent="0.25">
      <c r="A71" s="1" t="s">
        <v>25</v>
      </c>
      <c r="B71" s="1" t="s">
        <v>26</v>
      </c>
    </row>
    <row r="72" spans="1:6" x14ac:dyDescent="0.25">
      <c r="A72" s="33" t="s">
        <v>27</v>
      </c>
      <c r="B72" s="61" t="s">
        <v>72</v>
      </c>
      <c r="C72" s="62"/>
      <c r="D72" s="62"/>
      <c r="E72" s="62"/>
      <c r="F72" s="62"/>
    </row>
    <row r="73" spans="1:6" x14ac:dyDescent="0.25">
      <c r="A73" s="33"/>
      <c r="B73" s="62"/>
      <c r="C73" s="62"/>
      <c r="D73" s="62"/>
      <c r="E73" s="62"/>
      <c r="F73" s="62"/>
    </row>
    <row r="74" spans="1:6" x14ac:dyDescent="0.25">
      <c r="A74" s="33"/>
      <c r="B74" s="62"/>
      <c r="C74" s="62"/>
      <c r="D74" s="62"/>
      <c r="E74" s="62"/>
      <c r="F74" s="62"/>
    </row>
    <row r="75" spans="1:6" x14ac:dyDescent="0.25">
      <c r="A75" s="33"/>
    </row>
    <row r="76" spans="1:6" x14ac:dyDescent="0.25">
      <c r="A76" s="33" t="s">
        <v>73</v>
      </c>
      <c r="B76" s="61" t="s">
        <v>74</v>
      </c>
      <c r="C76" s="62"/>
      <c r="D76" s="62"/>
      <c r="E76" s="62"/>
      <c r="F76" s="62"/>
    </row>
    <row r="77" spans="1:6" x14ac:dyDescent="0.25">
      <c r="A77" s="1"/>
      <c r="B77" s="62"/>
      <c r="C77" s="62"/>
      <c r="D77" s="62"/>
      <c r="E77" s="62"/>
      <c r="F77" s="62"/>
    </row>
    <row r="78" spans="1:6" x14ac:dyDescent="0.25">
      <c r="B78" s="62"/>
      <c r="C78" s="62"/>
      <c r="D78" s="62"/>
      <c r="E78" s="62"/>
      <c r="F78" s="62"/>
    </row>
    <row r="79" spans="1:6" x14ac:dyDescent="0.25">
      <c r="B79" s="62"/>
      <c r="C79" s="62"/>
      <c r="D79" s="62"/>
      <c r="E79" s="62"/>
      <c r="F79" s="62"/>
    </row>
    <row r="80" spans="1:6" x14ac:dyDescent="0.25">
      <c r="B80" s="62"/>
      <c r="C80" s="62"/>
      <c r="D80" s="62"/>
      <c r="E80" s="62"/>
      <c r="F80" s="62"/>
    </row>
    <row r="82" spans="2:2" x14ac:dyDescent="0.25">
      <c r="B82" s="5" t="s">
        <v>55</v>
      </c>
    </row>
  </sheetData>
  <mergeCells count="4">
    <mergeCell ref="B72:F74"/>
    <mergeCell ref="B76:F80"/>
    <mergeCell ref="B31:F32"/>
    <mergeCell ref="B33:F36"/>
  </mergeCells>
  <pageMargins left="0.59055118110236227" right="0.59055118110236227" top="0.74803149606299213" bottom="0.74803149606299213" header="0.31496062992125984" footer="0.31496062992125984"/>
  <pageSetup paperSize="9" orientation="portrait" r:id="rId1"/>
  <headerFooter>
    <oddHeader>&amp;L&amp;"Calibri,Italic"&amp;9Meath County Council Fire and Rescue Service</oddHeader>
    <oddFooter>&amp;L&amp;"Calibri,Italic"&amp;9Oldcastle Fire Station Upgrade - Schedule of Accommodation- Rev. 0 - 25th July 2025&amp;R&amp;"Calibri,Italic"&amp;9Page &amp;P of &amp;N</oddFooter>
  </headerFooter>
  <ignoredErrors>
    <ignoredError sqref="E1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DB72D-1D90-41FA-A94A-314CCC305509}">
  <dimension ref="A1:D9"/>
  <sheetViews>
    <sheetView workbookViewId="0">
      <selection activeCell="L19" sqref="L19"/>
    </sheetView>
  </sheetViews>
  <sheetFormatPr defaultColWidth="9.140625" defaultRowHeight="15" x14ac:dyDescent="0.25"/>
  <cols>
    <col min="1" max="16384" width="9.140625" style="57"/>
  </cols>
  <sheetData>
    <row r="1" spans="1:4" ht="15.75" thickBot="1" x14ac:dyDescent="0.3"/>
    <row r="2" spans="1:4" s="58" customFormat="1" ht="32.25" x14ac:dyDescent="0.25">
      <c r="A2" s="58" t="s">
        <v>69</v>
      </c>
      <c r="B2" s="30" t="s">
        <v>2</v>
      </c>
      <c r="C2" s="30" t="s">
        <v>3</v>
      </c>
      <c r="D2" s="31" t="s">
        <v>4</v>
      </c>
    </row>
    <row r="3" spans="1:4" x14ac:dyDescent="0.25">
      <c r="A3" s="57">
        <v>1</v>
      </c>
      <c r="B3" s="57">
        <v>28.5</v>
      </c>
      <c r="C3" s="57">
        <v>32.5</v>
      </c>
      <c r="D3" s="57">
        <f>B3*C3</f>
        <v>926.25</v>
      </c>
    </row>
    <row r="4" spans="1:4" x14ac:dyDescent="0.25">
      <c r="A4" s="57">
        <v>2</v>
      </c>
      <c r="B4" s="57">
        <f>32.5/2</f>
        <v>16.25</v>
      </c>
      <c r="C4" s="57">
        <v>15</v>
      </c>
      <c r="D4" s="57">
        <f>B4*C4</f>
        <v>243.75</v>
      </c>
    </row>
    <row r="5" spans="1:4" x14ac:dyDescent="0.25">
      <c r="A5" s="57" t="s">
        <v>70</v>
      </c>
      <c r="B5" s="57">
        <v>4.5</v>
      </c>
      <c r="C5" s="57">
        <v>27</v>
      </c>
      <c r="D5" s="57">
        <f t="shared" ref="D5:D8" si="0">B5*C5</f>
        <v>121.5</v>
      </c>
    </row>
    <row r="6" spans="1:4" x14ac:dyDescent="0.25">
      <c r="A6" s="57" t="s">
        <v>71</v>
      </c>
      <c r="B6" s="57">
        <f>27/2</f>
        <v>13.5</v>
      </c>
      <c r="C6" s="57">
        <v>9</v>
      </c>
      <c r="D6" s="57">
        <f t="shared" si="0"/>
        <v>121.5</v>
      </c>
    </row>
    <row r="7" spans="1:4" x14ac:dyDescent="0.25">
      <c r="A7" s="57">
        <v>4</v>
      </c>
      <c r="B7" s="57">
        <f>(6+14)/2</f>
        <v>10</v>
      </c>
      <c r="C7" s="57">
        <v>6</v>
      </c>
      <c r="D7" s="57">
        <f t="shared" si="0"/>
        <v>60</v>
      </c>
    </row>
    <row r="8" spans="1:4" x14ac:dyDescent="0.25">
      <c r="A8" s="57">
        <v>5</v>
      </c>
      <c r="B8" s="57">
        <f>29/2</f>
        <v>14.5</v>
      </c>
      <c r="C8" s="57">
        <v>4.5</v>
      </c>
      <c r="D8" s="57">
        <f t="shared" si="0"/>
        <v>65.25</v>
      </c>
    </row>
    <row r="9" spans="1:4" x14ac:dyDescent="0.25">
      <c r="D9" s="59">
        <f>SUM(D3:D8)</f>
        <v>1538.25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Rev. 0 - 25th July 2025</vt:lpstr>
      <vt:lpstr>Area Calc</vt:lpstr>
    </vt:vector>
  </TitlesOfParts>
  <Company>Meath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Kelly</dc:creator>
  <cp:lastModifiedBy>Paul Kelly</cp:lastModifiedBy>
  <cp:lastPrinted>2025-07-24T14:44:23Z</cp:lastPrinted>
  <dcterms:created xsi:type="dcterms:W3CDTF">2025-07-24T09:07:21Z</dcterms:created>
  <dcterms:modified xsi:type="dcterms:W3CDTF">2025-08-14T14:05:13Z</dcterms:modified>
</cp:coreProperties>
</file>