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gp.cloud.gov.ie/apps/eDocs/s/OGPSI003/Files/OGPSI003-001-2025/2.1 In the Market/Documents for Publication/RFT/Lot 2 Tender Docs/"/>
    </mc:Choice>
  </mc:AlternateContent>
  <xr:revisionPtr revIDLastSave="0" documentId="13_ncr:1_{A1A6EFF9-B4C0-4BE5-9759-ADDEC78611E4}" xr6:coauthVersionLast="47" xr6:coauthVersionMax="47" xr10:uidLastSave="{00000000-0000-0000-0000-000000000000}"/>
  <bookViews>
    <workbookView xWindow="28680" yWindow="-120" windowWidth="29040" windowHeight="15840" tabRatio="827" xr2:uid="{00000000-000D-0000-FFFF-FFFF00000000}"/>
  </bookViews>
  <sheets>
    <sheet name="Instructions" sheetId="26" r:id="rId1"/>
    <sheet name="Prices for Evaluation" sheetId="15" r:id="rId2"/>
    <sheet name="Talk &amp; Text" sheetId="8" r:id="rId3"/>
    <sheet name="And-Rugged" sheetId="7" r:id="rId4"/>
    <sheet name="And-Low" sheetId="4" r:id="rId5"/>
    <sheet name="And-Mid" sheetId="16" r:id="rId6"/>
    <sheet name="And-High" sheetId="17" r:id="rId7"/>
    <sheet name="iOS-Low" sheetId="18" r:id="rId8"/>
    <sheet name="iOS-Mid" sheetId="19" r:id="rId9"/>
    <sheet name="iOS-High" sheetId="20" r:id="rId10"/>
    <sheet name="Ancillary Equipment and Service" sheetId="14" r:id="rId11"/>
    <sheet name="MDM&amp; Onsite Support" sheetId="23" r:id="rId12"/>
  </sheets>
  <definedNames>
    <definedName name="_xlnm._FilterDatabase" localSheetId="1" hidden="1">'Prices for Evaluation'!$C$1:$C$38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5" l="1"/>
  <c r="E7" i="16"/>
  <c r="D16" i="15"/>
  <c r="G16" i="15" s="1"/>
  <c r="D22" i="14"/>
  <c r="D16" i="14"/>
  <c r="D10" i="14"/>
  <c r="E3" i="20"/>
  <c r="E3" i="19"/>
  <c r="E3" i="18"/>
  <c r="E3" i="17"/>
  <c r="E3" i="16"/>
  <c r="E3" i="4"/>
  <c r="E3" i="7"/>
  <c r="E3" i="8"/>
  <c r="F16" i="15" l="1"/>
  <c r="E7" i="7"/>
  <c r="E7" i="17"/>
  <c r="E7" i="18"/>
  <c r="A6" i="16" l="1"/>
  <c r="I15" i="15"/>
  <c r="I14" i="15"/>
  <c r="I13" i="15"/>
  <c r="I12" i="15"/>
  <c r="I11" i="15"/>
  <c r="I10" i="15"/>
  <c r="I9" i="15"/>
  <c r="I8" i="15"/>
  <c r="I7" i="15"/>
  <c r="I6" i="15"/>
  <c r="I5" i="15"/>
  <c r="H12" i="15" l="1"/>
  <c r="H11" i="15"/>
  <c r="H10" i="15"/>
  <c r="H9" i="15"/>
  <c r="H6" i="15"/>
  <c r="D15" i="15"/>
  <c r="F15" i="15" s="1"/>
  <c r="D14" i="15"/>
  <c r="G14" i="15" s="1"/>
  <c r="D13" i="15"/>
  <c r="F13" i="15" s="1"/>
  <c r="D8" i="15"/>
  <c r="F8" i="15" s="1"/>
  <c r="D7" i="15"/>
  <c r="G7" i="15" s="1"/>
  <c r="D5" i="15"/>
  <c r="A9" i="23"/>
  <c r="A11" i="23"/>
  <c r="A16" i="23"/>
  <c r="A21" i="14"/>
  <c r="A19" i="14"/>
  <c r="A15" i="14"/>
  <c r="A13" i="14"/>
  <c r="A9" i="14"/>
  <c r="A7" i="14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7" i="16"/>
  <c r="A5" i="16"/>
  <c r="A22" i="16" s="1"/>
  <c r="J62" i="26" s="1"/>
  <c r="E2" i="16" s="1"/>
  <c r="A10" i="4"/>
  <c r="A11" i="4"/>
  <c r="A12" i="4"/>
  <c r="A13" i="4"/>
  <c r="A14" i="4"/>
  <c r="A15" i="4"/>
  <c r="A16" i="4"/>
  <c r="A17" i="4"/>
  <c r="A18" i="4"/>
  <c r="A19" i="4"/>
  <c r="A20" i="4"/>
  <c r="A7" i="4"/>
  <c r="A6" i="4"/>
  <c r="A5" i="4"/>
  <c r="A9" i="4"/>
  <c r="A10" i="7"/>
  <c r="A11" i="7"/>
  <c r="A12" i="7"/>
  <c r="A13" i="7"/>
  <c r="A14" i="7"/>
  <c r="A15" i="7"/>
  <c r="A16" i="7"/>
  <c r="A17" i="7"/>
  <c r="A18" i="7"/>
  <c r="A9" i="7"/>
  <c r="A8" i="7"/>
  <c r="A7" i="7"/>
  <c r="A6" i="7"/>
  <c r="A5" i="7"/>
  <c r="A9" i="8"/>
  <c r="A7" i="8"/>
  <c r="A6" i="8"/>
  <c r="A10" i="8"/>
  <c r="A11" i="8"/>
  <c r="A12" i="8"/>
  <c r="A14" i="8"/>
  <c r="A5" i="8"/>
  <c r="A20" i="19" l="1"/>
  <c r="J65" i="26" s="1"/>
  <c r="G2" i="19" s="1"/>
  <c r="A20" i="20"/>
  <c r="J66" i="26" s="1"/>
  <c r="G2" i="20" s="1"/>
  <c r="A22" i="17"/>
  <c r="A20" i="18"/>
  <c r="J64" i="26" s="1"/>
  <c r="G2" i="18" s="1"/>
  <c r="A19" i="7"/>
  <c r="J60" i="26" s="1"/>
  <c r="G2" i="7" s="1"/>
  <c r="G15" i="15"/>
  <c r="F14" i="15"/>
  <c r="G5" i="15"/>
  <c r="F5" i="15"/>
  <c r="G13" i="15"/>
  <c r="A22" i="14"/>
  <c r="J67" i="26" s="1"/>
  <c r="E4" i="14" s="1"/>
  <c r="A21" i="4"/>
  <c r="J61" i="26" s="1"/>
  <c r="E2" i="4" s="1"/>
  <c r="A17" i="23"/>
  <c r="A15" i="8"/>
  <c r="J59" i="26" s="1"/>
  <c r="F7" i="15"/>
  <c r="E22" i="16"/>
  <c r="D23" i="15" s="1"/>
  <c r="F23" i="15" s="1"/>
  <c r="J63" i="26" l="1"/>
  <c r="G2" i="17" s="1"/>
  <c r="J68" i="26"/>
  <c r="C4" i="23" s="1"/>
  <c r="E2" i="8"/>
  <c r="G23" i="15"/>
  <c r="J69" i="26" l="1"/>
  <c r="C2" i="15" s="1"/>
  <c r="D37" i="15"/>
  <c r="G37" i="15" s="1"/>
  <c r="D33" i="15"/>
  <c r="G33" i="15" s="1"/>
  <c r="D31" i="15"/>
  <c r="G31" i="15" s="1"/>
  <c r="E20" i="20" l="1"/>
  <c r="D27" i="15" s="1"/>
  <c r="F27" i="15" s="1"/>
  <c r="E20" i="19"/>
  <c r="D26" i="15" s="1"/>
  <c r="F26" i="15" s="1"/>
  <c r="E20" i="18"/>
  <c r="D25" i="15" s="1"/>
  <c r="F25" i="15" s="1"/>
  <c r="E22" i="17"/>
  <c r="D24" i="15" s="1"/>
  <c r="F24" i="15" s="1"/>
  <c r="E21" i="4"/>
  <c r="D22" i="15" s="1"/>
  <c r="F22" i="15" s="1"/>
  <c r="E19" i="7"/>
  <c r="D21" i="15" s="1"/>
  <c r="F21" i="15" s="1"/>
  <c r="G27" i="15" l="1"/>
  <c r="G26" i="15"/>
  <c r="G25" i="15"/>
  <c r="G24" i="15"/>
  <c r="G22" i="15"/>
  <c r="G21" i="15"/>
  <c r="D6" i="15"/>
  <c r="F6" i="15" s="1"/>
  <c r="D9" i="15"/>
  <c r="F9" i="15" s="1"/>
  <c r="D10" i="15"/>
  <c r="F10" i="15" s="1"/>
  <c r="E15" i="8"/>
  <c r="D20" i="15" s="1"/>
  <c r="F20" i="15" s="1"/>
  <c r="F28" i="15" l="1"/>
  <c r="G20" i="15"/>
  <c r="E7" i="20"/>
  <c r="D12" i="15" s="1"/>
  <c r="F12" i="15" s="1"/>
  <c r="E7" i="19"/>
  <c r="D11" i="15" s="1"/>
  <c r="F11" i="15" s="1"/>
  <c r="F17" i="15" l="1"/>
  <c r="F33" i="15"/>
  <c r="F37" i="15"/>
  <c r="F38" i="15" s="1"/>
  <c r="F31" i="15"/>
  <c r="F34" i="15" l="1"/>
  <c r="F2" i="15" s="1"/>
</calcChain>
</file>

<file path=xl/sharedStrings.xml><?xml version="1.0" encoding="utf-8"?>
<sst xmlns="http://schemas.openxmlformats.org/spreadsheetml/2006/main" count="427" uniqueCount="187">
  <si>
    <t>#</t>
  </si>
  <si>
    <t>Category</t>
  </si>
  <si>
    <t>Sub-category</t>
  </si>
  <si>
    <t>USB Modem</t>
  </si>
  <si>
    <t>USB-Mod Free</t>
  </si>
  <si>
    <t>Router Free</t>
  </si>
  <si>
    <t>Mini-router Free</t>
  </si>
  <si>
    <t>Basic Free</t>
  </si>
  <si>
    <t>Rugged Free</t>
  </si>
  <si>
    <t>And-Low Free</t>
  </si>
  <si>
    <t>And-Mid Free</t>
  </si>
  <si>
    <t>And-High Free</t>
  </si>
  <si>
    <t>iOS-Low Free</t>
  </si>
  <si>
    <t>iOS-Mid Free</t>
  </si>
  <si>
    <t>iOS-High Free</t>
  </si>
  <si>
    <t>Charging/data cable</t>
  </si>
  <si>
    <t>Screen protector</t>
  </si>
  <si>
    <t>Bluetooth speaker/carkit</t>
  </si>
  <si>
    <t>Car holder</t>
  </si>
  <si>
    <t>Case</t>
  </si>
  <si>
    <t>Powerbank</t>
  </si>
  <si>
    <t>Wired Headset with Mic</t>
  </si>
  <si>
    <t>Flip Cover Case</t>
  </si>
  <si>
    <t>Wireless charger</t>
  </si>
  <si>
    <t>Charger</t>
  </si>
  <si>
    <t>WiFi Router (Mains Powered Broadband Router)</t>
  </si>
  <si>
    <t>Mini WiFi Router (Portable Broadband Router)</t>
  </si>
  <si>
    <t>Handset Price</t>
  </si>
  <si>
    <t>Price for Proposed Handset Specification</t>
  </si>
  <si>
    <t>Pricing : Talk &amp; Text Device</t>
  </si>
  <si>
    <t>Pricing : Ruggedised Smartphone (Android)</t>
  </si>
  <si>
    <t>Up Front Purchase Price</t>
  </si>
  <si>
    <t>SIM Free Handset</t>
  </si>
  <si>
    <t>Installation and Setup Charge</t>
  </si>
  <si>
    <t>Monthly MDM Subscription Price</t>
  </si>
  <si>
    <t>MDM Installation and Setup Price Per Framework Client</t>
  </si>
  <si>
    <t>MDM Pricing (2)</t>
  </si>
  <si>
    <t>MDM Pricing (1)</t>
  </si>
  <si>
    <t>MDM</t>
  </si>
  <si>
    <t>Onsite Support</t>
  </si>
  <si>
    <t>On site Support Per Diem Rate</t>
  </si>
  <si>
    <t>Soft shell Case</t>
  </si>
  <si>
    <t>Hard/ruggedised Case</t>
  </si>
  <si>
    <t>OEM Bluetooth headset with mic</t>
  </si>
  <si>
    <t>Generic Bluetooth headset with mic</t>
  </si>
  <si>
    <t>Pricing : Mid-Range Smartphone (Android)</t>
  </si>
  <si>
    <t>Accessory Prices</t>
  </si>
  <si>
    <t>Pricing : High-End Smartphone (Android)</t>
  </si>
  <si>
    <t>Pricing : Low-End Smartphone (Android)</t>
  </si>
  <si>
    <t>Pricing : Low-End Smartphone (iOS)</t>
  </si>
  <si>
    <t>Pricing : Mid-Range Smartphone (iOS)</t>
  </si>
  <si>
    <t>Pricing : High-End Smartphone (iOS)</t>
  </si>
  <si>
    <t>USB Modem Price</t>
  </si>
  <si>
    <t>Per Unit Price</t>
  </si>
  <si>
    <t>WiFi Router (Mains Powered Broadband Router) Price</t>
  </si>
  <si>
    <t>Mini WiFi Router (Portable Broadband Router) Price</t>
  </si>
  <si>
    <t>Tenderer Pricing Response</t>
  </si>
  <si>
    <t>Monthly MDM Price per MDM Subscription</t>
  </si>
  <si>
    <t xml:space="preserve"> Weighted Quantity </t>
  </si>
  <si>
    <t xml:space="preserve"> Price for Weighted Quantity Under Evaluation</t>
  </si>
  <si>
    <t>Daily Rate per Resource (8 Hours)</t>
  </si>
  <si>
    <t>On Site Support Daily Rate (8 Hours)</t>
  </si>
  <si>
    <t>Minimum percentage discount (%)</t>
  </si>
  <si>
    <t>SIM Free Handsets &amp; Ancillary Equipment</t>
  </si>
  <si>
    <t xml:space="preserve"> Annual Price for Weighted Quantity Under Evaluation</t>
  </si>
  <si>
    <t>Accessories</t>
  </si>
  <si>
    <t>Talk &amp; Text Accessories</t>
  </si>
  <si>
    <t>And-Rugged Accessories</t>
  </si>
  <si>
    <t>And-Low Accessories</t>
  </si>
  <si>
    <t>And-Mid Accessories</t>
  </si>
  <si>
    <t>And-High Accessories</t>
  </si>
  <si>
    <t>iOS-Low Accessories</t>
  </si>
  <si>
    <t>iOS-Mid Accessories</t>
  </si>
  <si>
    <t>iOS-High Accessories</t>
  </si>
  <si>
    <t>Total of All Accessories Per Accessory Type</t>
  </si>
  <si>
    <t>Total Accessory Price</t>
  </si>
  <si>
    <t>Step 1.</t>
  </si>
  <si>
    <t>Step 2.</t>
  </si>
  <si>
    <t>Step 3.</t>
  </si>
  <si>
    <t>Step 4.</t>
  </si>
  <si>
    <t>1. Prices For Evaluation:</t>
  </si>
  <si>
    <t xml:space="preserve">This worksheet provides a summary of all prices tendered for each individual element costed as part of your Tender Submission. </t>
  </si>
  <si>
    <r>
      <t xml:space="preserve">These worksheets contain the individual tables which Tenderers </t>
    </r>
    <r>
      <rPr>
        <b/>
        <sz val="11"/>
        <color theme="1"/>
        <rFont val="Calibri"/>
        <family val="2"/>
        <scheme val="minor"/>
      </rPr>
      <t>must</t>
    </r>
    <r>
      <rPr>
        <sz val="11"/>
        <color theme="1"/>
        <rFont val="Calibri"/>
        <family val="2"/>
        <scheme val="minor"/>
      </rPr>
      <t xml:space="preserve"> complete as part of their tender response and detail the relevant elements of each specific requirement.</t>
    </r>
  </si>
  <si>
    <t>The above steps must be repeated and completed for each of the below worksheets.</t>
  </si>
  <si>
    <t>Group #</t>
  </si>
  <si>
    <t>Worksheet Name</t>
  </si>
  <si>
    <t>Table Ref #</t>
  </si>
  <si>
    <t>Checklist</t>
  </si>
  <si>
    <t>NOTE: By way of a checklist,  column J on the below table will indicate any Worksheet which is "yet to be completed".</t>
  </si>
  <si>
    <t>Accessory Decription</t>
  </si>
  <si>
    <t>Accessory Price</t>
  </si>
  <si>
    <t>1 &amp; 2</t>
  </si>
  <si>
    <t xml:space="preserve">Total Cost Evaluated:  </t>
  </si>
  <si>
    <t>Handset Manufacturer &amp; Model:</t>
  </si>
  <si>
    <t xml:space="preserve">Handset Manufacturer &amp; Model:  </t>
  </si>
  <si>
    <t>3 &amp; 4</t>
  </si>
  <si>
    <t>5 &amp; 6</t>
  </si>
  <si>
    <t>7 &amp; 8</t>
  </si>
  <si>
    <t>11 &amp; 12</t>
  </si>
  <si>
    <t>13 &amp; 14</t>
  </si>
  <si>
    <r>
      <t xml:space="preserve">Comment </t>
    </r>
    <r>
      <rPr>
        <sz val="11"/>
        <color theme="0" tint="-0.14999847407452621"/>
        <rFont val="Calibri"/>
        <family val="2"/>
        <scheme val="minor"/>
      </rPr>
      <t>(if required)</t>
    </r>
  </si>
  <si>
    <t>9 &amp; 10</t>
  </si>
  <si>
    <t>15 &amp; 16</t>
  </si>
  <si>
    <t xml:space="preserve">Make &amp; Model:  </t>
  </si>
  <si>
    <t>Sub-Total</t>
  </si>
  <si>
    <t>Table Ref</t>
  </si>
  <si>
    <t>FW Rates</t>
  </si>
  <si>
    <t>Max Price</t>
  </si>
  <si>
    <t>Min Discount %</t>
  </si>
  <si>
    <t>n/a</t>
  </si>
  <si>
    <t>Accessory Type</t>
  </si>
  <si>
    <t>Talk &amp; Text</t>
  </si>
  <si>
    <t>And-Rugged</t>
  </si>
  <si>
    <t xml:space="preserve">And-Low </t>
  </si>
  <si>
    <t>And-Mid</t>
  </si>
  <si>
    <t>And-High</t>
  </si>
  <si>
    <t>iOS-Low</t>
  </si>
  <si>
    <t>iOS-Mid</t>
  </si>
  <si>
    <t>iOS-High</t>
  </si>
  <si>
    <t>Proposed Device</t>
  </si>
  <si>
    <t>SIM Free Handset Price</t>
  </si>
  <si>
    <t xml:space="preserve">SIM Free Handset Price </t>
  </si>
  <si>
    <r>
      <t xml:space="preserve">This Worksheet Contains Pricing for </t>
    </r>
    <r>
      <rPr>
        <b/>
        <sz val="16"/>
        <color rgb="FFFFFF00"/>
        <rFont val="Calibri"/>
        <family val="2"/>
        <scheme val="minor"/>
      </rPr>
      <t>2</t>
    </r>
    <r>
      <rPr>
        <b/>
        <sz val="16"/>
        <color theme="0"/>
        <rFont val="Calibri"/>
        <family val="2"/>
        <scheme val="minor"/>
      </rPr>
      <t xml:space="preserve"> Tables</t>
    </r>
  </si>
  <si>
    <t>MDM &amp; Onsite-Support</t>
  </si>
  <si>
    <t>Tenderers are instructed to read the contents of this worksheet IN THEIR ENTIRETY to ensure that ALL instructions are understood.</t>
  </si>
  <si>
    <t>The workbook contains the following components:</t>
  </si>
  <si>
    <t>2. Individual Pricing Worksheets (10 in total)</t>
  </si>
  <si>
    <t>Further instructions on how to complete these tables are provided below.</t>
  </si>
  <si>
    <r>
      <t xml:space="preserve">1. Instructions For </t>
    </r>
    <r>
      <rPr>
        <i/>
        <sz val="14"/>
        <color rgb="FF235D64"/>
        <rFont val="Arial Rounded MT Bold"/>
        <family val="2"/>
      </rPr>
      <t xml:space="preserve">Prices For Evaluation </t>
    </r>
    <r>
      <rPr>
        <sz val="14"/>
        <color rgb="FF235D64"/>
        <rFont val="Arial Rounded MT Bold"/>
        <family val="2"/>
      </rPr>
      <t>worksheet</t>
    </r>
  </si>
  <si>
    <t>Purpose:</t>
  </si>
  <si>
    <t>The Tenderer is NOT required to enter any values in the worksheet "Prices for Evaluation". All cell values are referenced and/or calculated.</t>
  </si>
  <si>
    <t>Total Price:</t>
  </si>
  <si>
    <t>Editing:</t>
  </si>
  <si>
    <t xml:space="preserve">This worksheet sheet is locked and fully automated and therefore must not be edited by a Tenderer.  It is, however, the responsibility of the Tender to review the contents of this worksheet when </t>
  </si>
  <si>
    <t>all other worksheets are completed and ensure that they are fully satisfied that the Tenderer's pricing is accurately reflected in each table of the workbook, paying specific attention to the</t>
  </si>
  <si>
    <t>Weighting:</t>
  </si>
  <si>
    <t>The "Prices for Evaluation" worksheet contains the ANNUAL weighted quantity for each specified Handset, item of Equipment and Service included under Lot 2 of this RFT.</t>
  </si>
  <si>
    <t>The Tenderer should provide their pricing response based on the weightings provided.</t>
  </si>
  <si>
    <r>
      <t>Click</t>
    </r>
    <r>
      <rPr>
        <b/>
        <i/>
        <u/>
        <sz val="11"/>
        <color rgb="FF57AEA5"/>
        <rFont val="Calibri"/>
        <family val="2"/>
        <scheme val="minor"/>
      </rPr>
      <t xml:space="preserve"> here</t>
    </r>
    <r>
      <rPr>
        <sz val="11"/>
        <color rgb="FF57AEA5"/>
        <rFont val="Calibri"/>
        <family val="2"/>
        <scheme val="minor"/>
      </rPr>
      <t xml:space="preserve"> to go the "Prices For Evaluation" worksheet.</t>
    </r>
  </si>
  <si>
    <t>Using the table provided below, select a Worksheet Name to open the worksheet specific to the pricing element to which a response is being prepared.</t>
  </si>
  <si>
    <t>NOTE: The details (i.e. groupings and table numbers) of each worksheet are indicated in the table below)</t>
  </si>
  <si>
    <r>
      <t xml:space="preserve">The Tenderer </t>
    </r>
    <r>
      <rPr>
        <b/>
        <sz val="11"/>
        <color theme="1"/>
        <rFont val="Calibri"/>
        <family val="2"/>
        <scheme val="minor"/>
      </rPr>
      <t xml:space="preserve">must complete </t>
    </r>
    <r>
      <rPr>
        <b/>
        <u/>
        <sz val="11"/>
        <color theme="1"/>
        <rFont val="Calibri"/>
        <family val="2"/>
        <scheme val="minor"/>
      </rPr>
      <t>ALL</t>
    </r>
    <r>
      <rPr>
        <b/>
        <sz val="11"/>
        <color theme="1"/>
        <rFont val="Calibri"/>
        <family val="2"/>
        <scheme val="minor"/>
      </rPr>
      <t xml:space="preserve"> cells that are highlighted in Yellow.</t>
    </r>
  </si>
  <si>
    <t>Cells not highlighted in Yellow must not be edited by the Tenderer.</t>
  </si>
  <si>
    <r>
      <t xml:space="preserve">Where multiple tables exist in an individual worksheet, </t>
    </r>
    <r>
      <rPr>
        <b/>
        <sz val="11"/>
        <rFont val="Calibri"/>
        <family val="2"/>
        <scheme val="minor"/>
      </rPr>
      <t>ALL</t>
    </r>
    <r>
      <rPr>
        <sz val="11"/>
        <rFont val="Calibri"/>
        <family val="2"/>
        <scheme val="minor"/>
      </rPr>
      <t xml:space="preserve"> tables must be completed.</t>
    </r>
  </si>
  <si>
    <t>Step 5.</t>
  </si>
  <si>
    <t>Pricing</t>
  </si>
  <si>
    <t>Elements:</t>
  </si>
  <si>
    <t>Handset / Equipment Manufacturer and Model</t>
  </si>
  <si>
    <r>
      <t xml:space="preserve">The name of the OEM and the specific model being priced - </t>
    </r>
    <r>
      <rPr>
        <b/>
        <u/>
        <sz val="11"/>
        <color theme="1"/>
        <rFont val="Calibri"/>
        <family val="2"/>
        <scheme val="minor"/>
      </rPr>
      <t>MUST</t>
    </r>
    <r>
      <rPr>
        <b/>
        <sz val="11"/>
        <color theme="1"/>
        <rFont val="Calibri"/>
        <family val="2"/>
        <scheme val="minor"/>
      </rPr>
      <t xml:space="preserve"> correspond to the response in the technical specification</t>
    </r>
  </si>
  <si>
    <t>SIM Free Handset Price / Tenderer Pricing Response</t>
  </si>
  <si>
    <t xml:space="preserve">The "up front" purchase price of the Handset or Equipment </t>
  </si>
  <si>
    <t>Recommended Retail Price</t>
  </si>
  <si>
    <r>
      <t xml:space="preserve">The OEM Recommended Retail Price of the Handset - </t>
    </r>
    <r>
      <rPr>
        <b/>
        <sz val="11"/>
        <color theme="1"/>
        <rFont val="Calibri"/>
        <family val="2"/>
        <scheme val="minor"/>
      </rPr>
      <t>Copy of OEM Price list MUST be provided with the Tenderer's response</t>
    </r>
  </si>
  <si>
    <t>Minimum Percentage Discount</t>
  </si>
  <si>
    <t>The "up front" purchase price of each accessory listed</t>
  </si>
  <si>
    <r>
      <t xml:space="preserve">There are two price elements to be provided for the </t>
    </r>
    <r>
      <rPr>
        <b/>
        <sz val="11"/>
        <color theme="1"/>
        <rFont val="Calibri"/>
        <family val="2"/>
        <scheme val="minor"/>
      </rPr>
      <t>PROPOSED MDM solution only</t>
    </r>
    <r>
      <rPr>
        <sz val="11"/>
        <color theme="1"/>
        <rFont val="Calibri"/>
        <family val="2"/>
        <scheme val="minor"/>
      </rPr>
      <t xml:space="preserve"> as follows: </t>
    </r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</si>
  <si>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the "one off" setup costs (if any - enter €0 if set up cost is not applicable); and 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</si>
  <si>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the monthly subscription price.</t>
    </r>
  </si>
  <si>
    <t>The proposed daily (Per Diem) rate based on the parameters set out in Appendix 2 of the RFT</t>
  </si>
  <si>
    <t>Note:</t>
  </si>
  <si>
    <r>
      <t xml:space="preserve">The table below is provided for convenience only. </t>
    </r>
    <r>
      <rPr>
        <b/>
        <sz val="11"/>
        <rFont val="Calibri"/>
        <family val="2"/>
        <scheme val="minor"/>
      </rPr>
      <t>The Tenderer must satisfy themselves that ALL pricing elements have been provided</t>
    </r>
    <r>
      <rPr>
        <sz val="11"/>
        <rFont val="Calibri"/>
        <family val="2"/>
        <scheme val="minor"/>
      </rPr>
      <t xml:space="preserve"> and may not rely on the accuracy of this table</t>
    </r>
    <r>
      <rPr>
        <b/>
        <u/>
        <sz val="11"/>
        <rFont val="Calibri"/>
        <family val="2"/>
        <scheme val="minor"/>
      </rPr>
      <t>.</t>
    </r>
  </si>
  <si>
    <r>
      <t xml:space="preserve">The Tenderer </t>
    </r>
    <r>
      <rPr>
        <b/>
        <u/>
        <sz val="12"/>
        <color theme="0"/>
        <rFont val="Calibri"/>
        <family val="2"/>
        <scheme val="minor"/>
      </rPr>
      <t xml:space="preserve">MUST </t>
    </r>
    <r>
      <rPr>
        <b/>
        <sz val="12"/>
        <color theme="0"/>
        <rFont val="Calibri"/>
        <family val="2"/>
        <scheme val="minor"/>
      </rPr>
      <t>familiarise themselves with the content of Appendix 2 of the RFT before completing this pricing worksheet</t>
    </r>
  </si>
  <si>
    <r>
      <t xml:space="preserve">Completing this </t>
    </r>
    <r>
      <rPr>
        <i/>
        <sz val="14"/>
        <color rgb="FF235D64"/>
        <rFont val="Arial Rounded MT Bold"/>
        <family val="2"/>
      </rPr>
      <t>Handset Pricing (Lot 2)</t>
    </r>
    <r>
      <rPr>
        <sz val="14"/>
        <color rgb="FF235D64"/>
        <rFont val="Arial Rounded MT Bold"/>
        <family val="2"/>
      </rPr>
      <t xml:space="preserve"> workbook</t>
    </r>
  </si>
  <si>
    <t>Total Value (cell F2) which is calculated using the annual weightings provided and the Framework Maximum Prices and Minimum Discount Percentages.</t>
  </si>
  <si>
    <t>Secure Disposal</t>
  </si>
  <si>
    <t>Ancillary Equipment and Services</t>
  </si>
  <si>
    <t>N/A</t>
  </si>
  <si>
    <t>Certificate Type</t>
  </si>
  <si>
    <t>OEM Recommended Retail Price (€)</t>
  </si>
  <si>
    <t>17, 18 , 19, 20</t>
  </si>
  <si>
    <t>Physical Destruction</t>
  </si>
  <si>
    <t>With certificate of destruction of hard drive/storage</t>
  </si>
  <si>
    <t xml:space="preserve">Note: The following line item relates to the secure disposal of handsets and devices. Framework Clients may require physical destruction with certified destruction of storage components. See section 2.7 of Appendix 1 of the RFT for clarity. 
</t>
  </si>
  <si>
    <t>Secure Disposal (Physical Destruction)</t>
  </si>
  <si>
    <t>21, 22, 23</t>
  </si>
  <si>
    <t>MDM Pricing (1) - #21</t>
  </si>
  <si>
    <t>MDM Pricing (2) - #22</t>
  </si>
  <si>
    <t>On site Support Per Diem Rate - #23</t>
  </si>
  <si>
    <r>
      <t>This Worksheet Contains Pricing for 4</t>
    </r>
    <r>
      <rPr>
        <b/>
        <sz val="16"/>
        <color theme="0"/>
        <rFont val="Calibri"/>
        <family val="2"/>
        <scheme val="minor"/>
      </rPr>
      <t xml:space="preserve"> Tables for Ancillary Equipment and Services</t>
    </r>
  </si>
  <si>
    <t xml:space="preserve"> Weighted Quantity Under Evaluation</t>
  </si>
  <si>
    <t>Bluetooth Headset with Mic</t>
  </si>
  <si>
    <t>Non OEM Bluetooth headset with mic</t>
  </si>
  <si>
    <r>
      <t xml:space="preserve">2. Instructions For Completing </t>
    </r>
    <r>
      <rPr>
        <i/>
        <sz val="14"/>
        <color rgb="FF235D64"/>
        <rFont val="Arial Rounded MT Bold"/>
        <family val="2"/>
      </rPr>
      <t xml:space="preserve">Individual Pricing Worksheets </t>
    </r>
    <r>
      <rPr>
        <sz val="14"/>
        <color rgb="FF235D64"/>
        <rFont val="Arial Rounded MT Bold"/>
        <family val="2"/>
      </rPr>
      <t>(10 in total)</t>
    </r>
  </si>
  <si>
    <r>
      <t xml:space="preserve">The Value contained in </t>
    </r>
    <r>
      <rPr>
        <b/>
        <i/>
        <sz val="11"/>
        <color theme="1"/>
        <rFont val="Calibri"/>
        <family val="2"/>
        <scheme val="minor"/>
      </rPr>
      <t xml:space="preserve">Cell F2 </t>
    </r>
    <r>
      <rPr>
        <sz val="11"/>
        <color theme="1"/>
        <rFont val="Calibri"/>
        <family val="2"/>
        <scheme val="minor"/>
      </rPr>
      <t>will be used to calculate the marks award under the Criterion "Cost" as further detailed in Section 3 and Appendix 2B of the RFT</t>
    </r>
  </si>
  <si>
    <t>It also clearly displays, under columns G and H The Framework Maximum Prices and Minimum Discount Percentages (as detailed in Appendix 2B of the RFT), respectively, which will apply for the full term of the Framework Agreement.</t>
  </si>
  <si>
    <r>
      <t xml:space="preserve">ALL prices to be provided in EURO only and exclusive of VAT - </t>
    </r>
    <r>
      <rPr>
        <sz val="11"/>
        <color theme="1"/>
        <rFont val="Calibri"/>
        <family val="2"/>
        <scheme val="minor"/>
      </rPr>
      <t>See Appendix 2B of the RFT for full details</t>
    </r>
  </si>
  <si>
    <t>The lowest percentage discount off the OEM RRP which the Tenderer will guarantee (for certain Handset types only) over the Term of the Framework.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</si>
</sst>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#,##0.00;\-&quot;€&quot;#,##0.00"/>
    <numFmt numFmtId="44" formatCode="_-&quot;€&quot;* #,##0.00_-;\-&quot;€&quot;* #,##0.00_-;_-&quot;€&quot;* &quot;-&quot;??_-;_-@_-"/>
    <numFmt numFmtId="43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235D64"/>
      <name val="Arial Rounded MT Bold"/>
      <family val="2"/>
    </font>
    <font>
      <i/>
      <sz val="14"/>
      <color rgb="FF235D64"/>
      <name val="Arial Rounded MT Bold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</font>
    <font>
      <i/>
      <sz val="11"/>
      <color theme="1" tint="0.34998626667073579"/>
      <name val="Calibri"/>
      <family val="2"/>
      <scheme val="minor"/>
    </font>
    <font>
      <sz val="11"/>
      <color rgb="FF57AEA5"/>
      <name val="Calibri"/>
      <family val="2"/>
      <scheme val="minor"/>
    </font>
    <font>
      <b/>
      <i/>
      <u/>
      <sz val="11"/>
      <color rgb="FF57AEA5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4"/>
      <color theme="0"/>
      <name val="Arial Rounded MT Bold"/>
      <family val="2"/>
    </font>
    <font>
      <b/>
      <sz val="12"/>
      <color rgb="FFFF0000"/>
      <name val="Calibri"/>
      <family val="2"/>
      <scheme val="minor"/>
    </font>
    <font>
      <b/>
      <sz val="11"/>
      <color rgb="FF4242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35D6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57AEA5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234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4" fontId="0" fillId="0" borderId="22" xfId="2" applyFont="1" applyBorder="1" applyAlignment="1">
      <alignment horizontal="center" vertical="center"/>
    </xf>
    <xf numFmtId="44" fontId="0" fillId="0" borderId="0" xfId="2" applyFont="1"/>
    <xf numFmtId="44" fontId="0" fillId="0" borderId="22" xfId="2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44" fontId="0" fillId="0" borderId="21" xfId="2" applyFont="1" applyBorder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44" fontId="0" fillId="0" borderId="0" xfId="2" applyFont="1" applyFill="1" applyBorder="1"/>
    <xf numFmtId="0" fontId="0" fillId="0" borderId="0" xfId="0" applyFill="1" applyBorder="1" applyAlignment="1">
      <alignment horizontal="left" vertical="center" wrapText="1"/>
    </xf>
    <xf numFmtId="44" fontId="0" fillId="0" borderId="0" xfId="2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44" fontId="0" fillId="2" borderId="19" xfId="2" applyFont="1" applyFill="1" applyBorder="1" applyAlignment="1">
      <alignment vertical="center"/>
    </xf>
    <xf numFmtId="44" fontId="0" fillId="2" borderId="18" xfId="2" applyFont="1" applyFill="1" applyBorder="1" applyAlignment="1">
      <alignment vertical="center"/>
    </xf>
    <xf numFmtId="44" fontId="0" fillId="2" borderId="16" xfId="2" applyFont="1" applyFill="1" applyBorder="1" applyAlignment="1">
      <alignment horizontal="center" vertical="center"/>
    </xf>
    <xf numFmtId="0" fontId="15" fillId="0" borderId="0" xfId="0" applyFont="1"/>
    <xf numFmtId="0" fontId="1" fillId="0" borderId="0" xfId="0" applyFont="1"/>
    <xf numFmtId="0" fontId="6" fillId="0" borderId="0" xfId="0" applyFont="1"/>
    <xf numFmtId="0" fontId="19" fillId="0" borderId="0" xfId="0" applyFont="1"/>
    <xf numFmtId="0" fontId="20" fillId="0" borderId="0" xfId="0" applyFont="1"/>
    <xf numFmtId="0" fontId="0" fillId="0" borderId="3" xfId="0" applyBorder="1"/>
    <xf numFmtId="0" fontId="12" fillId="9" borderId="3" xfId="0" applyFont="1" applyFill="1" applyBorder="1"/>
    <xf numFmtId="0" fontId="10" fillId="9" borderId="3" xfId="0" applyFont="1" applyFill="1" applyBorder="1"/>
    <xf numFmtId="0" fontId="10" fillId="9" borderId="1" xfId="0" applyFont="1" applyFill="1" applyBorder="1"/>
    <xf numFmtId="0" fontId="10" fillId="9" borderId="2" xfId="0" applyFont="1" applyFill="1" applyBorder="1"/>
    <xf numFmtId="0" fontId="10" fillId="9" borderId="20" xfId="0" applyFont="1" applyFill="1" applyBorder="1"/>
    <xf numFmtId="0" fontId="0" fillId="0" borderId="27" xfId="0" applyBorder="1"/>
    <xf numFmtId="0" fontId="0" fillId="0" borderId="31" xfId="0" applyBorder="1"/>
    <xf numFmtId="0" fontId="0" fillId="0" borderId="35" xfId="0" applyBorder="1"/>
    <xf numFmtId="0" fontId="2" fillId="3" borderId="23" xfId="0" applyFont="1" applyFill="1" applyBorder="1" applyAlignment="1">
      <alignment horizontal="center"/>
    </xf>
    <xf numFmtId="44" fontId="5" fillId="2" borderId="0" xfId="2" applyFont="1" applyFill="1" applyBorder="1" applyAlignment="1">
      <alignment horizontal="center" vertical="center" wrapText="1"/>
    </xf>
    <xf numFmtId="44" fontId="14" fillId="8" borderId="7" xfId="2" applyFont="1" applyFill="1" applyBorder="1" applyAlignment="1"/>
    <xf numFmtId="0" fontId="10" fillId="7" borderId="1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44" fontId="10" fillId="7" borderId="20" xfId="2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44" fontId="10" fillId="7" borderId="24" xfId="2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right"/>
    </xf>
    <xf numFmtId="0" fontId="2" fillId="7" borderId="20" xfId="0" applyFont="1" applyFill="1" applyBorder="1" applyAlignment="1">
      <alignment horizontal="right"/>
    </xf>
    <xf numFmtId="0" fontId="10" fillId="3" borderId="23" xfId="0" applyFont="1" applyFill="1" applyBorder="1" applyAlignment="1">
      <alignment horizontal="right"/>
    </xf>
    <xf numFmtId="0" fontId="24" fillId="0" borderId="0" xfId="0" applyFont="1"/>
    <xf numFmtId="0" fontId="2" fillId="3" borderId="2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23" fillId="0" borderId="10" xfId="0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/>
    </xf>
    <xf numFmtId="0" fontId="2" fillId="10" borderId="23" xfId="0" applyFont="1" applyFill="1" applyBorder="1" applyAlignment="1">
      <alignment horizontal="center"/>
    </xf>
    <xf numFmtId="0" fontId="10" fillId="10" borderId="23" xfId="0" applyFont="1" applyFill="1" applyBorder="1" applyAlignment="1">
      <alignment horizontal="right"/>
    </xf>
    <xf numFmtId="0" fontId="6" fillId="2" borderId="31" xfId="0" applyFont="1" applyFill="1" applyBorder="1" applyAlignment="1">
      <alignment horizontal="left" vertical="center"/>
    </xf>
    <xf numFmtId="0" fontId="10" fillId="7" borderId="24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5" xfId="0" applyBorder="1" applyAlignment="1">
      <alignment horizontal="left"/>
    </xf>
    <xf numFmtId="0" fontId="10" fillId="7" borderId="3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/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4" fontId="0" fillId="0" borderId="27" xfId="2" applyFont="1" applyBorder="1"/>
    <xf numFmtId="44" fontId="0" fillId="0" borderId="31" xfId="2" applyFont="1" applyBorder="1"/>
    <xf numFmtId="44" fontId="0" fillId="0" borderId="35" xfId="2" applyFont="1" applyBorder="1"/>
    <xf numFmtId="44" fontId="0" fillId="0" borderId="27" xfId="2" applyFont="1" applyFill="1" applyBorder="1"/>
    <xf numFmtId="44" fontId="0" fillId="0" borderId="31" xfId="2" applyFont="1" applyFill="1" applyBorder="1"/>
    <xf numFmtId="44" fontId="0" fillId="0" borderId="35" xfId="2" applyFont="1" applyFill="1" applyBorder="1"/>
    <xf numFmtId="0" fontId="6" fillId="0" borderId="27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0" fillId="0" borderId="41" xfId="0" applyBorder="1" applyAlignment="1">
      <alignment horizontal="center" vertical="center"/>
    </xf>
    <xf numFmtId="0" fontId="6" fillId="2" borderId="40" xfId="0" applyFont="1" applyFill="1" applyBorder="1" applyAlignment="1">
      <alignment horizontal="left" vertical="center"/>
    </xf>
    <xf numFmtId="0" fontId="0" fillId="0" borderId="40" xfId="0" applyBorder="1" applyAlignment="1">
      <alignment horizontal="center" vertical="center"/>
    </xf>
    <xf numFmtId="44" fontId="0" fillId="0" borderId="40" xfId="2" applyFont="1" applyBorder="1"/>
    <xf numFmtId="0" fontId="6" fillId="0" borderId="35" xfId="0" applyFont="1" applyBorder="1" applyAlignment="1">
      <alignment horizontal="left"/>
    </xf>
    <xf numFmtId="3" fontId="0" fillId="0" borderId="40" xfId="1" applyNumberFormat="1" applyFont="1" applyBorder="1" applyAlignment="1">
      <alignment horizontal="center" vertical="center"/>
    </xf>
    <xf numFmtId="0" fontId="0" fillId="0" borderId="40" xfId="0" applyBorder="1" applyAlignment="1">
      <alignment horizontal="left"/>
    </xf>
    <xf numFmtId="44" fontId="0" fillId="0" borderId="40" xfId="2" applyFont="1" applyFill="1" applyBorder="1"/>
    <xf numFmtId="0" fontId="12" fillId="7" borderId="1" xfId="0" applyFont="1" applyFill="1" applyBorder="1" applyAlignment="1">
      <alignment horizontal="left" vertical="center"/>
    </xf>
    <xf numFmtId="0" fontId="12" fillId="7" borderId="2" xfId="0" applyFont="1" applyFill="1" applyBorder="1"/>
    <xf numFmtId="0" fontId="12" fillId="7" borderId="20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9" fontId="5" fillId="11" borderId="3" xfId="2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23" fillId="11" borderId="3" xfId="0" applyFont="1" applyFill="1" applyBorder="1" applyAlignment="1" applyProtection="1">
      <protection locked="0"/>
    </xf>
    <xf numFmtId="44" fontId="0" fillId="0" borderId="27" xfId="0" applyNumberFormat="1" applyBorder="1"/>
    <xf numFmtId="44" fontId="0" fillId="0" borderId="41" xfId="0" applyNumberFormat="1" applyBorder="1"/>
    <xf numFmtId="44" fontId="0" fillId="0" borderId="31" xfId="0" applyNumberFormat="1" applyBorder="1"/>
    <xf numFmtId="44" fontId="0" fillId="0" borderId="35" xfId="0" applyNumberFormat="1" applyBorder="1"/>
    <xf numFmtId="44" fontId="0" fillId="0" borderId="40" xfId="0" applyNumberFormat="1" applyBorder="1"/>
    <xf numFmtId="44" fontId="0" fillId="4" borderId="22" xfId="2" applyFont="1" applyFill="1" applyBorder="1" applyAlignment="1">
      <alignment horizontal="center" vertical="center"/>
    </xf>
    <xf numFmtId="44" fontId="0" fillId="0" borderId="27" xfId="2" applyFont="1" applyBorder="1" applyAlignment="1">
      <alignment horizontal="center"/>
    </xf>
    <xf numFmtId="44" fontId="0" fillId="4" borderId="27" xfId="2" applyFont="1" applyFill="1" applyBorder="1" applyAlignment="1">
      <alignment horizontal="center"/>
    </xf>
    <xf numFmtId="44" fontId="0" fillId="4" borderId="35" xfId="2" applyFont="1" applyFill="1" applyBorder="1" applyAlignment="1">
      <alignment horizontal="center"/>
    </xf>
    <xf numFmtId="9" fontId="0" fillId="0" borderId="41" xfId="2" applyNumberFormat="1" applyFont="1" applyBorder="1" applyAlignment="1">
      <alignment horizontal="center"/>
    </xf>
    <xf numFmtId="44" fontId="0" fillId="0" borderId="40" xfId="2" applyFont="1" applyBorder="1" applyAlignment="1">
      <alignment horizontal="center"/>
    </xf>
    <xf numFmtId="44" fontId="0" fillId="0" borderId="31" xfId="2" applyFont="1" applyBorder="1" applyAlignment="1">
      <alignment horizontal="center"/>
    </xf>
    <xf numFmtId="44" fontId="0" fillId="4" borderId="31" xfId="2" applyFont="1" applyFill="1" applyBorder="1" applyAlignment="1">
      <alignment horizontal="center"/>
    </xf>
    <xf numFmtId="9" fontId="0" fillId="0" borderId="35" xfId="2" applyNumberFormat="1" applyFont="1" applyBorder="1" applyAlignment="1">
      <alignment horizontal="center"/>
    </xf>
    <xf numFmtId="44" fontId="0" fillId="4" borderId="40" xfId="2" applyFont="1" applyFill="1" applyBorder="1" applyAlignment="1">
      <alignment horizontal="center"/>
    </xf>
    <xf numFmtId="9" fontId="0" fillId="0" borderId="27" xfId="2" applyNumberFormat="1" applyFont="1" applyBorder="1" applyAlignment="1">
      <alignment horizontal="center"/>
    </xf>
    <xf numFmtId="9" fontId="0" fillId="0" borderId="3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21" xfId="2" applyFont="1" applyBorder="1" applyAlignment="1">
      <alignment horizontal="center" vertical="center"/>
    </xf>
    <xf numFmtId="44" fontId="0" fillId="4" borderId="21" xfId="2" applyFont="1" applyFill="1" applyBorder="1" applyAlignment="1">
      <alignment horizontal="center" vertical="center"/>
    </xf>
    <xf numFmtId="0" fontId="0" fillId="4" borderId="27" xfId="2" applyNumberFormat="1" applyFont="1" applyFill="1" applyBorder="1" applyAlignment="1">
      <alignment horizontal="center"/>
    </xf>
    <xf numFmtId="0" fontId="0" fillId="0" borderId="41" xfId="2" applyNumberFormat="1" applyFont="1" applyBorder="1" applyAlignment="1">
      <alignment horizontal="center"/>
    </xf>
    <xf numFmtId="0" fontId="0" fillId="4" borderId="31" xfId="2" applyNumberFormat="1" applyFont="1" applyFill="1" applyBorder="1" applyAlignment="1">
      <alignment horizontal="center"/>
    </xf>
    <xf numFmtId="0" fontId="0" fillId="0" borderId="35" xfId="2" applyNumberFormat="1" applyFont="1" applyBorder="1" applyAlignment="1">
      <alignment horizontal="center"/>
    </xf>
    <xf numFmtId="0" fontId="0" fillId="0" borderId="27" xfId="2" applyNumberFormat="1" applyFont="1" applyBorder="1" applyAlignment="1">
      <alignment horizontal="center"/>
    </xf>
    <xf numFmtId="0" fontId="0" fillId="0" borderId="31" xfId="2" applyNumberFormat="1" applyFont="1" applyBorder="1" applyAlignment="1">
      <alignment horizontal="center"/>
    </xf>
    <xf numFmtId="0" fontId="0" fillId="4" borderId="40" xfId="2" applyNumberFormat="1" applyFont="1" applyFill="1" applyBorder="1" applyAlignment="1">
      <alignment horizontal="center"/>
    </xf>
    <xf numFmtId="0" fontId="0" fillId="4" borderId="35" xfId="2" applyNumberFormat="1" applyFont="1" applyFill="1" applyBorder="1" applyAlignment="1">
      <alignment horizontal="center"/>
    </xf>
    <xf numFmtId="0" fontId="28" fillId="7" borderId="3" xfId="0" applyFont="1" applyFill="1" applyBorder="1" applyAlignment="1">
      <alignment horizontal="center" vertical="center" wrapText="1"/>
    </xf>
    <xf numFmtId="0" fontId="29" fillId="13" borderId="4" xfId="0" applyFont="1" applyFill="1" applyBorder="1" applyAlignment="1">
      <alignment horizontal="center" vertical="center" wrapText="1"/>
    </xf>
    <xf numFmtId="0" fontId="29" fillId="13" borderId="5" xfId="0" applyFont="1" applyFill="1" applyBorder="1" applyAlignment="1">
      <alignment horizontal="center" vertical="center" wrapText="1"/>
    </xf>
    <xf numFmtId="0" fontId="29" fillId="13" borderId="6" xfId="0" applyFont="1" applyFill="1" applyBorder="1" applyAlignment="1">
      <alignment horizontal="center" vertical="center" wrapText="1"/>
    </xf>
    <xf numFmtId="0" fontId="21" fillId="13" borderId="3" xfId="0" applyFont="1" applyFill="1" applyBorder="1" applyAlignment="1">
      <alignment horizontal="center" vertical="center" wrapText="1"/>
    </xf>
    <xf numFmtId="0" fontId="29" fillId="13" borderId="3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 wrapText="1"/>
    </xf>
    <xf numFmtId="0" fontId="29" fillId="13" borderId="20" xfId="0" applyFont="1" applyFill="1" applyBorder="1" applyAlignment="1">
      <alignment horizontal="center" vertical="center" wrapText="1"/>
    </xf>
    <xf numFmtId="0" fontId="29" fillId="13" borderId="15" xfId="0" applyFont="1" applyFill="1" applyBorder="1" applyAlignment="1">
      <alignment horizontal="center" vertical="center" wrapText="1"/>
    </xf>
    <xf numFmtId="0" fontId="29" fillId="13" borderId="2" xfId="0" applyFont="1" applyFill="1" applyBorder="1" applyAlignment="1">
      <alignment horizontal="center" vertical="center" wrapText="1"/>
    </xf>
    <xf numFmtId="0" fontId="30" fillId="0" borderId="0" xfId="0" applyFont="1"/>
    <xf numFmtId="0" fontId="30" fillId="0" borderId="24" xfId="3" applyFont="1" applyBorder="1" applyAlignment="1">
      <alignment horizontal="center"/>
    </xf>
    <xf numFmtId="0" fontId="30" fillId="0" borderId="39" xfId="3" applyFont="1" applyBorder="1" applyAlignment="1">
      <alignment horizontal="center"/>
    </xf>
    <xf numFmtId="0" fontId="30" fillId="2" borderId="39" xfId="3" applyFont="1" applyFill="1" applyBorder="1" applyAlignment="1">
      <alignment horizontal="center" vertical="center"/>
    </xf>
    <xf numFmtId="0" fontId="30" fillId="0" borderId="0" xfId="3" applyFont="1" applyAlignment="1">
      <alignment horizontal="center"/>
    </xf>
    <xf numFmtId="0" fontId="30" fillId="0" borderId="0" xfId="3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7" fontId="5" fillId="11" borderId="3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7" fontId="0" fillId="11" borderId="14" xfId="2" applyNumberFormat="1" applyFont="1" applyFill="1" applyBorder="1" applyAlignment="1" applyProtection="1">
      <alignment horizontal="center"/>
      <protection locked="0"/>
    </xf>
    <xf numFmtId="7" fontId="0" fillId="11" borderId="11" xfId="2" applyNumberFormat="1" applyFont="1" applyFill="1" applyBorder="1" applyAlignment="1" applyProtection="1">
      <alignment horizontal="center"/>
      <protection locked="0"/>
    </xf>
    <xf numFmtId="7" fontId="0" fillId="11" borderId="12" xfId="2" applyNumberFormat="1" applyFont="1" applyFill="1" applyBorder="1" applyAlignment="1" applyProtection="1">
      <alignment horizontal="center"/>
      <protection locked="0"/>
    </xf>
    <xf numFmtId="7" fontId="23" fillId="4" borderId="3" xfId="2" applyNumberFormat="1" applyFont="1" applyFill="1" applyBorder="1" applyAlignment="1">
      <alignment horizontal="center" vertical="center" wrapText="1"/>
    </xf>
    <xf numFmtId="44" fontId="10" fillId="14" borderId="26" xfId="2" applyFont="1" applyFill="1" applyBorder="1"/>
    <xf numFmtId="7" fontId="5" fillId="11" borderId="3" xfId="2" applyNumberFormat="1" applyFont="1" applyFill="1" applyBorder="1" applyAlignment="1" applyProtection="1">
      <alignment horizontal="center" vertical="center" wrapText="1"/>
    </xf>
    <xf numFmtId="7" fontId="25" fillId="4" borderId="3" xfId="2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27" xfId="0" applyBorder="1" applyAlignment="1">
      <alignment horizontal="center"/>
    </xf>
    <xf numFmtId="7" fontId="5" fillId="2" borderId="3" xfId="2" applyNumberFormat="1" applyFont="1" applyFill="1" applyBorder="1" applyAlignment="1">
      <alignment horizontal="center" vertical="center" wrapText="1"/>
    </xf>
    <xf numFmtId="49" fontId="23" fillId="11" borderId="1" xfId="0" applyNumberFormat="1" applyFont="1" applyFill="1" applyBorder="1" applyAlignment="1" applyProtection="1">
      <alignment horizontal="center"/>
      <protection locked="0"/>
    </xf>
    <xf numFmtId="49" fontId="23" fillId="11" borderId="3" xfId="0" applyNumberFormat="1" applyFont="1" applyFill="1" applyBorder="1" applyAlignment="1" applyProtection="1">
      <alignment horizontal="center"/>
      <protection locked="0"/>
    </xf>
    <xf numFmtId="0" fontId="31" fillId="0" borderId="0" xfId="3" applyFont="1"/>
    <xf numFmtId="7" fontId="5" fillId="11" borderId="3" xfId="4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Font="1"/>
    <xf numFmtId="0" fontId="21" fillId="3" borderId="1" xfId="0" applyFont="1" applyFill="1" applyBorder="1"/>
    <xf numFmtId="0" fontId="36" fillId="3" borderId="2" xfId="0" applyFont="1" applyFill="1" applyBorder="1"/>
    <xf numFmtId="0" fontId="12" fillId="3" borderId="2" xfId="0" applyFont="1" applyFill="1" applyBorder="1"/>
    <xf numFmtId="0" fontId="12" fillId="3" borderId="20" xfId="0" applyFont="1" applyFill="1" applyBorder="1"/>
    <xf numFmtId="0" fontId="8" fillId="2" borderId="0" xfId="0" applyFont="1" applyFill="1" applyBorder="1" applyAlignment="1">
      <alignment horizontal="center"/>
    </xf>
    <xf numFmtId="0" fontId="21" fillId="13" borderId="9" xfId="0" applyFont="1" applyFill="1" applyBorder="1" applyAlignment="1">
      <alignment horizontal="center" vertical="center" wrapText="1"/>
    </xf>
    <xf numFmtId="7" fontId="23" fillId="4" borderId="9" xfId="2" applyNumberFormat="1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7" fontId="0" fillId="11" borderId="42" xfId="2" applyNumberFormat="1" applyFont="1" applyFill="1" applyBorder="1" applyAlignment="1" applyProtection="1">
      <alignment horizontal="center"/>
      <protection locked="0"/>
    </xf>
    <xf numFmtId="7" fontId="0" fillId="11" borderId="9" xfId="2" applyNumberFormat="1" applyFont="1" applyFill="1" applyBorder="1" applyAlignment="1" applyProtection="1">
      <alignment horizontal="center"/>
      <protection locked="0"/>
    </xf>
    <xf numFmtId="0" fontId="37" fillId="15" borderId="3" xfId="0" applyFont="1" applyFill="1" applyBorder="1" applyAlignment="1" applyProtection="1">
      <protection locked="0"/>
    </xf>
    <xf numFmtId="0" fontId="30" fillId="2" borderId="0" xfId="3" applyFont="1" applyFill="1" applyBorder="1" applyAlignment="1">
      <alignment horizontal="center" vertical="center"/>
    </xf>
    <xf numFmtId="0" fontId="12" fillId="7" borderId="43" xfId="0" applyFont="1" applyFill="1" applyBorder="1" applyAlignment="1">
      <alignment horizontal="left" vertical="center"/>
    </xf>
    <xf numFmtId="0" fontId="12" fillId="7" borderId="44" xfId="0" applyFont="1" applyFill="1" applyBorder="1"/>
    <xf numFmtId="0" fontId="12" fillId="7" borderId="26" xfId="0" applyFont="1" applyFill="1" applyBorder="1" applyAlignment="1">
      <alignment horizontal="center" vertical="center"/>
    </xf>
    <xf numFmtId="44" fontId="0" fillId="0" borderId="35" xfId="2" applyFont="1" applyBorder="1" applyAlignment="1">
      <alignment horizontal="center"/>
    </xf>
    <xf numFmtId="0" fontId="38" fillId="0" borderId="0" xfId="0" applyFont="1" applyAlignment="1">
      <alignment horizontal="left" vertical="top"/>
    </xf>
    <xf numFmtId="0" fontId="10" fillId="7" borderId="23" xfId="0" applyFont="1" applyFill="1" applyBorder="1" applyAlignment="1">
      <alignment horizontal="right"/>
    </xf>
    <xf numFmtId="0" fontId="0" fillId="0" borderId="0" xfId="0" applyFont="1" applyAlignment="1"/>
    <xf numFmtId="0" fontId="24" fillId="0" borderId="0" xfId="0" applyFont="1" applyAlignment="1"/>
    <xf numFmtId="0" fontId="0" fillId="2" borderId="35" xfId="0" applyFill="1" applyBorder="1" applyAlignment="1">
      <alignment horizontal="center" vertical="center"/>
    </xf>
    <xf numFmtId="0" fontId="0" fillId="2" borderId="3" xfId="0" applyFill="1" applyBorder="1"/>
    <xf numFmtId="0" fontId="2" fillId="3" borderId="1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left" vertical="center" wrapText="1"/>
    </xf>
    <xf numFmtId="0" fontId="27" fillId="0" borderId="32" xfId="3" applyFont="1" applyBorder="1" applyAlignment="1">
      <alignment horizontal="left"/>
    </xf>
    <xf numFmtId="0" fontId="27" fillId="0" borderId="33" xfId="3" applyFont="1" applyBorder="1" applyAlignment="1">
      <alignment horizontal="left"/>
    </xf>
    <xf numFmtId="0" fontId="27" fillId="0" borderId="34" xfId="3" applyFont="1" applyBorder="1" applyAlignment="1">
      <alignment horizontal="left"/>
    </xf>
    <xf numFmtId="0" fontId="27" fillId="0" borderId="28" xfId="3" applyFont="1" applyBorder="1" applyAlignment="1">
      <alignment horizontal="left"/>
    </xf>
    <xf numFmtId="0" fontId="27" fillId="0" borderId="29" xfId="3" applyFont="1" applyBorder="1" applyAlignment="1">
      <alignment horizontal="left"/>
    </xf>
    <xf numFmtId="0" fontId="27" fillId="0" borderId="30" xfId="3" applyFont="1" applyBorder="1" applyAlignment="1">
      <alignment horizontal="left"/>
    </xf>
    <xf numFmtId="0" fontId="27" fillId="0" borderId="1" xfId="3" applyFont="1" applyBorder="1" applyAlignment="1">
      <alignment horizontal="left"/>
    </xf>
    <xf numFmtId="0" fontId="27" fillId="0" borderId="2" xfId="3" applyFont="1" applyBorder="1" applyAlignment="1">
      <alignment horizontal="left"/>
    </xf>
    <xf numFmtId="0" fontId="27" fillId="0" borderId="20" xfId="3" applyFont="1" applyBorder="1" applyAlignment="1">
      <alignment horizontal="left"/>
    </xf>
    <xf numFmtId="0" fontId="6" fillId="0" borderId="1" xfId="3" applyFont="1" applyBorder="1" applyAlignment="1">
      <alignment horizontal="left"/>
    </xf>
    <xf numFmtId="0" fontId="6" fillId="0" borderId="2" xfId="3" applyFont="1" applyBorder="1" applyAlignment="1">
      <alignment horizontal="left"/>
    </xf>
    <xf numFmtId="0" fontId="6" fillId="0" borderId="20" xfId="3" applyFont="1" applyBorder="1" applyAlignment="1">
      <alignment horizontal="left"/>
    </xf>
    <xf numFmtId="0" fontId="27" fillId="0" borderId="36" xfId="3" applyFont="1" applyBorder="1" applyAlignment="1">
      <alignment horizontal="left"/>
    </xf>
    <xf numFmtId="0" fontId="27" fillId="0" borderId="37" xfId="3" applyFont="1" applyBorder="1" applyAlignment="1">
      <alignment horizontal="left"/>
    </xf>
    <xf numFmtId="0" fontId="27" fillId="0" borderId="38" xfId="3" applyFont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20" xfId="0" applyFont="1" applyFill="1" applyBorder="1" applyAlignment="1">
      <alignment horizontal="center"/>
    </xf>
    <xf numFmtId="0" fontId="0" fillId="0" borderId="0" xfId="0" applyFill="1"/>
  </cellXfs>
  <cellStyles count="5">
    <cellStyle name="Comma" xfId="1" builtinId="3"/>
    <cellStyle name="Currency" xfId="2" builtinId="4"/>
    <cellStyle name="Currency 2" xfId="4" xr:uid="{00000000-0005-0000-0000-000002000000}"/>
    <cellStyle name="Hyperlink" xfId="3" builtinId="8"/>
    <cellStyle name="Normal" xfId="0" builtinId="0"/>
  </cellStyles>
  <dxfs count="75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ill>
        <patternFill>
          <fgColor rgb="FFFFFF99"/>
          <bgColor theme="0"/>
        </patternFill>
      </fill>
    </dxf>
    <dxf>
      <fill>
        <patternFill>
          <fgColor rgb="FFFFFF99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ill>
        <patternFill>
          <bgColor theme="0"/>
        </patternFill>
      </fill>
    </dxf>
    <dxf>
      <fill>
        <patternFill>
          <fgColor rgb="FFFFFF99"/>
          <bgColor theme="0"/>
        </patternFill>
      </fill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  <dxf>
      <font>
        <b val="0"/>
        <i/>
        <color rgb="FFC00000"/>
      </font>
      <fill>
        <patternFill>
          <bgColor theme="0" tint="-4.9989318521683403E-2"/>
        </patternFill>
      </fill>
    </dxf>
    <dxf>
      <font>
        <color rgb="FF235D64"/>
      </font>
    </dxf>
  </dxfs>
  <tableStyles count="0" defaultTableStyle="TableStyleMedium2" defaultPivotStyle="PivotStyleLight16"/>
  <colors>
    <mruColors>
      <color rgb="FF235D64"/>
      <color rgb="FF57AEA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structions!B30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321618</xdr:colOff>
      <xdr:row>19</xdr:row>
      <xdr:rowOff>48455</xdr:rowOff>
    </xdr:from>
    <xdr:ext cx="538431" cy="494822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18" y="3674305"/>
          <a:ext cx="538431" cy="494822"/>
        </a:xfrm>
        <a:prstGeom prst="rect">
          <a:avLst/>
        </a:prstGeom>
      </xdr:spPr>
    </xdr:pic>
    <xdr:clientData/>
  </xdr:oneCellAnchor>
  <xdr:oneCellAnchor>
    <xdr:from>
      <xdr:col>0</xdr:col>
      <xdr:colOff>321618</xdr:colOff>
      <xdr:row>33</xdr:row>
      <xdr:rowOff>48455</xdr:rowOff>
    </xdr:from>
    <xdr:ext cx="538431" cy="494822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18" y="6366705"/>
          <a:ext cx="538431" cy="494822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162277</xdr:colOff>
      <xdr:row>0</xdr:row>
      <xdr:rowOff>232834</xdr:rowOff>
    </xdr:from>
    <xdr:to>
      <xdr:col>1</xdr:col>
      <xdr:colOff>476803</xdr:colOff>
      <xdr:row>1</xdr:row>
      <xdr:rowOff>95463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277" y="232834"/>
          <a:ext cx="536494" cy="493819"/>
        </a:xfrm>
        <a:prstGeom prst="rect">
          <a:avLst/>
        </a:prstGeom>
      </xdr:spPr>
    </xdr:pic>
    <xdr:clientData/>
  </xdr:twoCellAnchor>
  <xdr:twoCellAnchor>
    <xdr:from>
      <xdr:col>1</xdr:col>
      <xdr:colOff>486001</xdr:colOff>
      <xdr:row>0</xdr:row>
      <xdr:rowOff>359833</xdr:rowOff>
    </xdr:from>
    <xdr:to>
      <xdr:col>3</xdr:col>
      <xdr:colOff>1800410</xdr:colOff>
      <xdr:row>0</xdr:row>
      <xdr:rowOff>606363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655334" y="359833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69850</xdr:rowOff>
    </xdr:from>
    <xdr:to>
      <xdr:col>1</xdr:col>
      <xdr:colOff>514269</xdr:colOff>
      <xdr:row>1</xdr:row>
      <xdr:rowOff>20109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69850"/>
          <a:ext cx="536494" cy="493819"/>
        </a:xfrm>
        <a:prstGeom prst="rect">
          <a:avLst/>
        </a:prstGeom>
      </xdr:spPr>
    </xdr:pic>
    <xdr:clientData/>
  </xdr:twoCellAnchor>
  <xdr:twoCellAnchor>
    <xdr:from>
      <xdr:col>1</xdr:col>
      <xdr:colOff>480357</xdr:colOff>
      <xdr:row>0</xdr:row>
      <xdr:rowOff>196849</xdr:rowOff>
    </xdr:from>
    <xdr:to>
      <xdr:col>3</xdr:col>
      <xdr:colOff>797111</xdr:colOff>
      <xdr:row>0</xdr:row>
      <xdr:rowOff>443379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912157" y="196849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454957</xdr:colOff>
      <xdr:row>0</xdr:row>
      <xdr:rowOff>330199</xdr:rowOff>
    </xdr:from>
    <xdr:to>
      <xdr:col>3</xdr:col>
      <xdr:colOff>581211</xdr:colOff>
      <xdr:row>0</xdr:row>
      <xdr:rowOff>576729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64557" y="330199"/>
          <a:ext cx="68826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  <xdr:twoCellAnchor editAs="oneCell">
    <xdr:from>
      <xdr:col>0</xdr:col>
      <xdr:colOff>584200</xdr:colOff>
      <xdr:row>0</xdr:row>
      <xdr:rowOff>133350</xdr:rowOff>
    </xdr:from>
    <xdr:to>
      <xdr:col>1</xdr:col>
      <xdr:colOff>514904</xdr:colOff>
      <xdr:row>0</xdr:row>
      <xdr:rowOff>630979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200" y="133350"/>
          <a:ext cx="536494" cy="4938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44824</xdr:colOff>
      <xdr:row>0</xdr:row>
      <xdr:rowOff>104589</xdr:rowOff>
    </xdr:from>
    <xdr:to>
      <xdr:col>2</xdr:col>
      <xdr:colOff>587033</xdr:colOff>
      <xdr:row>0</xdr:row>
      <xdr:rowOff>592693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412" y="104589"/>
          <a:ext cx="536494" cy="493819"/>
        </a:xfrm>
        <a:prstGeom prst="rect">
          <a:avLst/>
        </a:prstGeom>
      </xdr:spPr>
    </xdr:pic>
    <xdr:clientData/>
  </xdr:twoCellAnchor>
  <xdr:twoCellAnchor>
    <xdr:from>
      <xdr:col>2</xdr:col>
      <xdr:colOff>537881</xdr:colOff>
      <xdr:row>0</xdr:row>
      <xdr:rowOff>231588</xdr:rowOff>
    </xdr:from>
    <xdr:to>
      <xdr:col>3</xdr:col>
      <xdr:colOff>2248647</xdr:colOff>
      <xdr:row>0</xdr:row>
      <xdr:rowOff>478118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50469" y="231588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152400</xdr:rowOff>
    </xdr:from>
    <xdr:to>
      <xdr:col>2</xdr:col>
      <xdr:colOff>3094</xdr:colOff>
      <xdr:row>0</xdr:row>
      <xdr:rowOff>649581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4950" y="152400"/>
          <a:ext cx="536494" cy="493819"/>
        </a:xfrm>
        <a:prstGeom prst="rect">
          <a:avLst/>
        </a:prstGeom>
      </xdr:spPr>
    </xdr:pic>
    <xdr:clientData/>
  </xdr:twoCellAnchor>
  <xdr:twoCellAnchor>
    <xdr:from>
      <xdr:col>1</xdr:col>
      <xdr:colOff>505757</xdr:colOff>
      <xdr:row>0</xdr:row>
      <xdr:rowOff>279399</xdr:rowOff>
    </xdr:from>
    <xdr:to>
      <xdr:col>3</xdr:col>
      <xdr:colOff>1775011</xdr:colOff>
      <xdr:row>0</xdr:row>
      <xdr:rowOff>525929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728007" y="279399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112888</xdr:rowOff>
    </xdr:from>
    <xdr:to>
      <xdr:col>2</xdr:col>
      <xdr:colOff>272</xdr:colOff>
      <xdr:row>1</xdr:row>
      <xdr:rowOff>135325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112888"/>
          <a:ext cx="536494" cy="493819"/>
        </a:xfrm>
        <a:prstGeom prst="rect">
          <a:avLst/>
        </a:prstGeom>
      </xdr:spPr>
    </xdr:pic>
    <xdr:clientData/>
  </xdr:twoCellAnchor>
  <xdr:twoCellAnchor>
    <xdr:from>
      <xdr:col>1</xdr:col>
      <xdr:colOff>486001</xdr:colOff>
      <xdr:row>0</xdr:row>
      <xdr:rowOff>239887</xdr:rowOff>
    </xdr:from>
    <xdr:to>
      <xdr:col>3</xdr:col>
      <xdr:colOff>1779244</xdr:colOff>
      <xdr:row>2</xdr:row>
      <xdr:rowOff>20750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83557" y="239887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133350</xdr:rowOff>
    </xdr:from>
    <xdr:to>
      <xdr:col>2</xdr:col>
      <xdr:colOff>60879</xdr:colOff>
      <xdr:row>0</xdr:row>
      <xdr:rowOff>624928</xdr:rowOff>
    </xdr:to>
    <xdr:pic>
      <xdr:nvPicPr>
        <xdr:cNvPr id="8" name="Pictur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150" y="133350"/>
          <a:ext cx="536494" cy="493819"/>
        </a:xfrm>
        <a:prstGeom prst="rect">
          <a:avLst/>
        </a:prstGeom>
      </xdr:spPr>
    </xdr:pic>
    <xdr:clientData/>
  </xdr:twoCellAnchor>
  <xdr:twoCellAnchor>
    <xdr:from>
      <xdr:col>2</xdr:col>
      <xdr:colOff>23157</xdr:colOff>
      <xdr:row>0</xdr:row>
      <xdr:rowOff>260349</xdr:rowOff>
    </xdr:from>
    <xdr:to>
      <xdr:col>3</xdr:col>
      <xdr:colOff>1844861</xdr:colOff>
      <xdr:row>2</xdr:row>
      <xdr:rowOff>11579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677207" y="260349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247650</xdr:rowOff>
    </xdr:from>
    <xdr:to>
      <xdr:col>1</xdr:col>
      <xdr:colOff>535224</xdr:colOff>
      <xdr:row>0</xdr:row>
      <xdr:rowOff>743710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247650"/>
          <a:ext cx="536494" cy="493819"/>
        </a:xfrm>
        <a:prstGeom prst="rect">
          <a:avLst/>
        </a:prstGeom>
      </xdr:spPr>
    </xdr:pic>
    <xdr:clientData/>
  </xdr:twoCellAnchor>
  <xdr:twoCellAnchor>
    <xdr:from>
      <xdr:col>1</xdr:col>
      <xdr:colOff>499407</xdr:colOff>
      <xdr:row>0</xdr:row>
      <xdr:rowOff>374649</xdr:rowOff>
    </xdr:from>
    <xdr:to>
      <xdr:col>3</xdr:col>
      <xdr:colOff>1775011</xdr:colOff>
      <xdr:row>0</xdr:row>
      <xdr:rowOff>621179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759757" y="374649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275167</xdr:rowOff>
    </xdr:from>
    <xdr:to>
      <xdr:col>1</xdr:col>
      <xdr:colOff>514198</xdr:colOff>
      <xdr:row>1</xdr:row>
      <xdr:rowOff>94334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275167"/>
          <a:ext cx="536494" cy="493819"/>
        </a:xfrm>
        <a:prstGeom prst="rect">
          <a:avLst/>
        </a:prstGeom>
      </xdr:spPr>
    </xdr:pic>
    <xdr:clientData/>
  </xdr:twoCellAnchor>
  <xdr:twoCellAnchor>
    <xdr:from>
      <xdr:col>1</xdr:col>
      <xdr:colOff>486001</xdr:colOff>
      <xdr:row>0</xdr:row>
      <xdr:rowOff>402166</xdr:rowOff>
    </xdr:from>
    <xdr:to>
      <xdr:col>3</xdr:col>
      <xdr:colOff>1694578</xdr:colOff>
      <xdr:row>0</xdr:row>
      <xdr:rowOff>648696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683557" y="402166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</xdr:colOff>
      <xdr:row>0</xdr:row>
      <xdr:rowOff>91723</xdr:rowOff>
    </xdr:from>
    <xdr:to>
      <xdr:col>2</xdr:col>
      <xdr:colOff>131083</xdr:colOff>
      <xdr:row>1</xdr:row>
      <xdr:rowOff>77542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2" y="91723"/>
          <a:ext cx="536494" cy="493819"/>
        </a:xfrm>
        <a:prstGeom prst="rect">
          <a:avLst/>
        </a:prstGeom>
      </xdr:spPr>
    </xdr:pic>
    <xdr:clientData/>
  </xdr:twoCellAnchor>
  <xdr:twoCellAnchor>
    <xdr:from>
      <xdr:col>2</xdr:col>
      <xdr:colOff>83836</xdr:colOff>
      <xdr:row>0</xdr:row>
      <xdr:rowOff>218722</xdr:rowOff>
    </xdr:from>
    <xdr:to>
      <xdr:col>3</xdr:col>
      <xdr:colOff>1906245</xdr:colOff>
      <xdr:row>0</xdr:row>
      <xdr:rowOff>465252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697669" y="218722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169333</xdr:rowOff>
    </xdr:from>
    <xdr:to>
      <xdr:col>2</xdr:col>
      <xdr:colOff>35550</xdr:colOff>
      <xdr:row>1</xdr:row>
      <xdr:rowOff>131304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169333"/>
          <a:ext cx="536494" cy="493819"/>
        </a:xfrm>
        <a:prstGeom prst="rect">
          <a:avLst/>
        </a:prstGeom>
      </xdr:spPr>
    </xdr:pic>
    <xdr:clientData/>
  </xdr:twoCellAnchor>
  <xdr:twoCellAnchor>
    <xdr:from>
      <xdr:col>1</xdr:col>
      <xdr:colOff>493057</xdr:colOff>
      <xdr:row>0</xdr:row>
      <xdr:rowOff>296332</xdr:rowOff>
    </xdr:from>
    <xdr:to>
      <xdr:col>3</xdr:col>
      <xdr:colOff>1814522</xdr:colOff>
      <xdr:row>0</xdr:row>
      <xdr:rowOff>542862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683557" y="296332"/>
          <a:ext cx="3339354" cy="246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E" sz="1100" i="1"/>
            <a:t>Click the icon</a:t>
          </a:r>
          <a:r>
            <a:rPr lang="en-IE" sz="1100" i="1" baseline="0"/>
            <a:t> to return to  the Instructions Worksheet</a:t>
          </a:r>
          <a:endParaRPr lang="en-IE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tabColor theme="1" tint="0.249977111117893"/>
  </sheetPr>
  <dimension ref="B2:K69"/>
  <sheetViews>
    <sheetView showGridLines="0" tabSelected="1" zoomScale="90" zoomScaleNormal="90" workbookViewId="0">
      <selection activeCell="B30" sqref="B30"/>
    </sheetView>
  </sheetViews>
  <sheetFormatPr defaultRowHeight="14.5" x14ac:dyDescent="0.35"/>
  <cols>
    <col min="1" max="1" width="4.81640625" customWidth="1"/>
    <col min="3" max="3" width="8.81640625" customWidth="1"/>
    <col min="9" max="9" width="16.81640625" bestFit="1" customWidth="1"/>
    <col min="10" max="10" width="21.81640625" customWidth="1"/>
    <col min="11" max="11" width="35.81640625" customWidth="1"/>
  </cols>
  <sheetData>
    <row r="2" spans="2:11" ht="17.5" x14ac:dyDescent="0.35">
      <c r="B2" s="35" t="s">
        <v>162</v>
      </c>
    </row>
    <row r="3" spans="2:11" ht="15" thickBot="1" x14ac:dyDescent="0.4"/>
    <row r="4" spans="2:11" ht="18" thickBot="1" x14ac:dyDescent="0.4">
      <c r="B4" s="173" t="s">
        <v>161</v>
      </c>
      <c r="C4" s="174"/>
      <c r="D4" s="175"/>
      <c r="E4" s="175"/>
      <c r="F4" s="175"/>
      <c r="G4" s="175"/>
      <c r="H4" s="175"/>
      <c r="I4" s="175"/>
      <c r="J4" s="175"/>
      <c r="K4" s="176"/>
    </row>
    <row r="5" spans="2:11" ht="17.5" x14ac:dyDescent="0.35">
      <c r="C5" s="35"/>
    </row>
    <row r="6" spans="2:11" x14ac:dyDescent="0.35">
      <c r="B6" s="36" t="s">
        <v>185</v>
      </c>
    </row>
    <row r="8" spans="2:11" x14ac:dyDescent="0.35">
      <c r="B8" s="36" t="s">
        <v>124</v>
      </c>
    </row>
    <row r="9" spans="2:11" x14ac:dyDescent="0.35">
      <c r="B9" s="36"/>
    </row>
    <row r="10" spans="2:11" x14ac:dyDescent="0.35">
      <c r="B10" t="s">
        <v>125</v>
      </c>
    </row>
    <row r="12" spans="2:11" x14ac:dyDescent="0.35">
      <c r="B12" s="38" t="s">
        <v>80</v>
      </c>
    </row>
    <row r="13" spans="2:11" x14ac:dyDescent="0.35">
      <c r="B13" t="s">
        <v>81</v>
      </c>
    </row>
    <row r="14" spans="2:11" x14ac:dyDescent="0.35">
      <c r="B14" t="s">
        <v>184</v>
      </c>
      <c r="E14" s="233"/>
      <c r="F14" s="233"/>
    </row>
    <row r="16" spans="2:11" x14ac:dyDescent="0.35">
      <c r="B16" s="38" t="s">
        <v>126</v>
      </c>
      <c r="E16" s="233"/>
    </row>
    <row r="17" spans="2:4" x14ac:dyDescent="0.35">
      <c r="B17" t="s">
        <v>82</v>
      </c>
    </row>
    <row r="18" spans="2:4" x14ac:dyDescent="0.35">
      <c r="B18" t="s">
        <v>127</v>
      </c>
    </row>
    <row r="21" spans="2:4" ht="17.5" x14ac:dyDescent="0.35">
      <c r="C21" s="35" t="s">
        <v>128</v>
      </c>
    </row>
    <row r="22" spans="2:4" ht="17.5" x14ac:dyDescent="0.35">
      <c r="C22" s="35"/>
      <c r="D22" s="35"/>
    </row>
    <row r="23" spans="2:4" ht="17.5" x14ac:dyDescent="0.35">
      <c r="B23" s="36" t="s">
        <v>129</v>
      </c>
      <c r="C23" t="s">
        <v>130</v>
      </c>
      <c r="D23" s="35"/>
    </row>
    <row r="24" spans="2:4" x14ac:dyDescent="0.35">
      <c r="B24" s="36" t="s">
        <v>131</v>
      </c>
      <c r="C24" t="s">
        <v>183</v>
      </c>
    </row>
    <row r="25" spans="2:4" x14ac:dyDescent="0.35">
      <c r="B25" s="36" t="s">
        <v>132</v>
      </c>
      <c r="C25" t="s">
        <v>133</v>
      </c>
    </row>
    <row r="26" spans="2:4" x14ac:dyDescent="0.35">
      <c r="B26" s="36"/>
      <c r="C26" t="s">
        <v>134</v>
      </c>
    </row>
    <row r="27" spans="2:4" x14ac:dyDescent="0.35">
      <c r="C27" t="s">
        <v>163</v>
      </c>
    </row>
    <row r="28" spans="2:4" x14ac:dyDescent="0.35">
      <c r="B28" s="36" t="s">
        <v>135</v>
      </c>
      <c r="C28" t="s">
        <v>136</v>
      </c>
    </row>
    <row r="29" spans="2:4" x14ac:dyDescent="0.35">
      <c r="B29" s="36"/>
      <c r="C29" t="s">
        <v>137</v>
      </c>
    </row>
    <row r="31" spans="2:4" x14ac:dyDescent="0.35">
      <c r="C31" s="170" t="s">
        <v>138</v>
      </c>
    </row>
    <row r="35" spans="2:10" ht="17.5" x14ac:dyDescent="0.35">
      <c r="C35" s="35" t="s">
        <v>182</v>
      </c>
      <c r="J35" s="233"/>
    </row>
    <row r="36" spans="2:10" ht="17.5" x14ac:dyDescent="0.35">
      <c r="C36" s="35"/>
      <c r="D36" s="35"/>
    </row>
    <row r="37" spans="2:10" x14ac:dyDescent="0.35">
      <c r="B37" s="36" t="s">
        <v>76</v>
      </c>
      <c r="C37" t="s">
        <v>139</v>
      </c>
    </row>
    <row r="38" spans="2:10" ht="15" thickBot="1" x14ac:dyDescent="0.4">
      <c r="B38" s="36"/>
      <c r="C38" s="39" t="s">
        <v>140</v>
      </c>
    </row>
    <row r="39" spans="2:10" ht="16" thickBot="1" x14ac:dyDescent="0.4">
      <c r="B39" s="36" t="s">
        <v>77</v>
      </c>
      <c r="C39" t="s">
        <v>141</v>
      </c>
      <c r="J39" s="171"/>
    </row>
    <row r="40" spans="2:10" x14ac:dyDescent="0.35">
      <c r="B40" s="36" t="s">
        <v>78</v>
      </c>
      <c r="C40" t="s">
        <v>142</v>
      </c>
    </row>
    <row r="41" spans="2:10" x14ac:dyDescent="0.35">
      <c r="B41" s="36" t="s">
        <v>79</v>
      </c>
      <c r="C41" s="37" t="s">
        <v>143</v>
      </c>
    </row>
    <row r="42" spans="2:10" x14ac:dyDescent="0.35">
      <c r="B42" s="36" t="s">
        <v>144</v>
      </c>
      <c r="C42" t="s">
        <v>83</v>
      </c>
    </row>
    <row r="43" spans="2:10" x14ac:dyDescent="0.35">
      <c r="B43" s="36"/>
      <c r="C43" s="39" t="s">
        <v>88</v>
      </c>
    </row>
    <row r="44" spans="2:10" x14ac:dyDescent="0.35">
      <c r="B44" s="36"/>
      <c r="C44" s="39"/>
    </row>
    <row r="45" spans="2:10" x14ac:dyDescent="0.35">
      <c r="B45" s="36" t="s">
        <v>145</v>
      </c>
      <c r="C45" s="39"/>
    </row>
    <row r="46" spans="2:10" x14ac:dyDescent="0.35">
      <c r="B46" s="36" t="s">
        <v>146</v>
      </c>
      <c r="C46" s="172" t="s">
        <v>147</v>
      </c>
      <c r="J46" t="s">
        <v>148</v>
      </c>
    </row>
    <row r="47" spans="2:10" x14ac:dyDescent="0.35">
      <c r="B47" s="36"/>
      <c r="C47" s="172" t="s">
        <v>149</v>
      </c>
      <c r="J47" t="s">
        <v>150</v>
      </c>
    </row>
    <row r="48" spans="2:10" x14ac:dyDescent="0.35">
      <c r="B48" s="36"/>
      <c r="C48" s="172" t="s">
        <v>151</v>
      </c>
      <c r="J48" t="s">
        <v>152</v>
      </c>
    </row>
    <row r="49" spans="2:11" x14ac:dyDescent="0.35">
      <c r="B49" s="36"/>
      <c r="C49" s="172" t="s">
        <v>153</v>
      </c>
      <c r="J49" t="s">
        <v>186</v>
      </c>
    </row>
    <row r="50" spans="2:11" x14ac:dyDescent="0.35">
      <c r="B50" s="36"/>
      <c r="C50" s="172" t="s">
        <v>90</v>
      </c>
      <c r="J50" t="s">
        <v>154</v>
      </c>
    </row>
    <row r="51" spans="2:11" x14ac:dyDescent="0.35">
      <c r="B51" s="36"/>
      <c r="C51" s="172" t="s">
        <v>38</v>
      </c>
      <c r="J51" t="s">
        <v>155</v>
      </c>
    </row>
    <row r="52" spans="2:11" x14ac:dyDescent="0.35">
      <c r="B52" s="36"/>
      <c r="C52" s="172"/>
      <c r="J52" t="s">
        <v>156</v>
      </c>
    </row>
    <row r="53" spans="2:11" x14ac:dyDescent="0.35">
      <c r="B53" s="36"/>
      <c r="C53" s="172"/>
      <c r="J53" t="s">
        <v>157</v>
      </c>
    </row>
    <row r="54" spans="2:11" x14ac:dyDescent="0.35">
      <c r="B54" s="36"/>
      <c r="C54" s="172" t="s">
        <v>39</v>
      </c>
      <c r="J54" t="s">
        <v>158</v>
      </c>
    </row>
    <row r="55" spans="2:11" x14ac:dyDescent="0.35">
      <c r="B55" s="36"/>
      <c r="C55" s="39"/>
    </row>
    <row r="56" spans="2:11" x14ac:dyDescent="0.35">
      <c r="B56" s="36" t="s">
        <v>159</v>
      </c>
      <c r="C56" s="37" t="s">
        <v>160</v>
      </c>
    </row>
    <row r="57" spans="2:11" ht="15" thickBot="1" x14ac:dyDescent="0.4"/>
    <row r="58" spans="2:11" ht="15" thickBot="1" x14ac:dyDescent="0.4">
      <c r="B58" s="42" t="s">
        <v>84</v>
      </c>
      <c r="C58" s="43" t="s">
        <v>85</v>
      </c>
      <c r="D58" s="44"/>
      <c r="E58" s="44"/>
      <c r="F58" s="44"/>
      <c r="G58" s="44"/>
      <c r="H58" s="45"/>
      <c r="I58" s="41" t="s">
        <v>86</v>
      </c>
      <c r="J58" s="41" t="s">
        <v>87</v>
      </c>
      <c r="K58" s="41" t="s">
        <v>100</v>
      </c>
    </row>
    <row r="59" spans="2:11" x14ac:dyDescent="0.35">
      <c r="B59" s="64">
        <v>1</v>
      </c>
      <c r="C59" s="201" t="s">
        <v>111</v>
      </c>
      <c r="D59" s="202"/>
      <c r="E59" s="202"/>
      <c r="F59" s="202"/>
      <c r="G59" s="202"/>
      <c r="H59" s="203"/>
      <c r="I59" s="46" t="s">
        <v>91</v>
      </c>
      <c r="J59" s="46" t="str">
        <f>IF(AND('Talk &amp; Text'!A15&gt;0,'Talk &amp; Text'!A15&lt;=9),"Yet to be Completed","Completed")</f>
        <v>Yet to be Completed</v>
      </c>
      <c r="K59" s="46"/>
    </row>
    <row r="60" spans="2:11" x14ac:dyDescent="0.35">
      <c r="B60" s="65"/>
      <c r="C60" s="198" t="s">
        <v>112</v>
      </c>
      <c r="D60" s="199"/>
      <c r="E60" s="199"/>
      <c r="F60" s="199"/>
      <c r="G60" s="199"/>
      <c r="H60" s="200"/>
      <c r="I60" s="47" t="s">
        <v>95</v>
      </c>
      <c r="J60" s="47" t="str">
        <f>IF(AND('And-Rugged'!A19&gt;0,'And-Rugged'!A19&lt;=18),"Yet to be Completed","Completed")</f>
        <v>Yet to be Completed</v>
      </c>
      <c r="K60" s="47"/>
    </row>
    <row r="61" spans="2:11" x14ac:dyDescent="0.35">
      <c r="B61" s="65"/>
      <c r="C61" s="198" t="s">
        <v>113</v>
      </c>
      <c r="D61" s="199"/>
      <c r="E61" s="199"/>
      <c r="F61" s="199"/>
      <c r="G61" s="199"/>
      <c r="H61" s="200"/>
      <c r="I61" s="47" t="s">
        <v>96</v>
      </c>
      <c r="J61" s="47" t="str">
        <f>IF(AND('And-Low'!A21&gt;0,'And-Low'!A21&lt;=17),"Yet to be Completed","Completed")</f>
        <v>Yet to be Completed</v>
      </c>
      <c r="K61" s="47"/>
    </row>
    <row r="62" spans="2:11" x14ac:dyDescent="0.35">
      <c r="B62" s="65"/>
      <c r="C62" s="198" t="s">
        <v>114</v>
      </c>
      <c r="D62" s="199"/>
      <c r="E62" s="199"/>
      <c r="F62" s="199"/>
      <c r="G62" s="199"/>
      <c r="H62" s="200"/>
      <c r="I62" s="47" t="s">
        <v>97</v>
      </c>
      <c r="J62" s="47" t="str">
        <f>IF(AND('And-Mid'!A22&gt;0,'And-Mid'!A22&lt;=17),"Yet to be Completed","Completed")</f>
        <v>Yet to be Completed</v>
      </c>
      <c r="K62" s="47"/>
    </row>
    <row r="63" spans="2:11" x14ac:dyDescent="0.35">
      <c r="B63" s="65"/>
      <c r="C63" s="198" t="s">
        <v>115</v>
      </c>
      <c r="D63" s="199"/>
      <c r="E63" s="199"/>
      <c r="F63" s="199"/>
      <c r="G63" s="199"/>
      <c r="H63" s="200"/>
      <c r="I63" s="47" t="s">
        <v>101</v>
      </c>
      <c r="J63" s="47" t="str">
        <f>IF(AND('And-High'!A22&gt;0,'And-High'!A22&lt;=18),"Yet to be Completed","Completed")</f>
        <v>Yet to be Completed</v>
      </c>
      <c r="K63" s="47"/>
    </row>
    <row r="64" spans="2:11" x14ac:dyDescent="0.35">
      <c r="B64" s="65"/>
      <c r="C64" s="198" t="s">
        <v>116</v>
      </c>
      <c r="D64" s="199"/>
      <c r="E64" s="199"/>
      <c r="F64" s="199"/>
      <c r="G64" s="199"/>
      <c r="H64" s="200"/>
      <c r="I64" s="47" t="s">
        <v>98</v>
      </c>
      <c r="J64" s="47" t="str">
        <f>IF(AND('iOS-Low'!A20&gt;0,'iOS-Low'!A20&lt;=18),"Yet to be Completed","Completed")</f>
        <v>Yet to be Completed</v>
      </c>
      <c r="K64" s="47"/>
    </row>
    <row r="65" spans="2:11" x14ac:dyDescent="0.35">
      <c r="B65" s="65"/>
      <c r="C65" s="198" t="s">
        <v>117</v>
      </c>
      <c r="D65" s="199"/>
      <c r="E65" s="199"/>
      <c r="F65" s="199"/>
      <c r="G65" s="199"/>
      <c r="H65" s="200"/>
      <c r="I65" s="47" t="s">
        <v>99</v>
      </c>
      <c r="J65" s="47" t="str">
        <f>IF(AND('iOS-Mid'!A20&gt;0,'iOS-Mid'!A20&lt;=18),"Yet to be Completed","Completed")</f>
        <v>Yet to be Completed</v>
      </c>
      <c r="K65" s="47"/>
    </row>
    <row r="66" spans="2:11" ht="15" thickBot="1" x14ac:dyDescent="0.4">
      <c r="B66" s="65"/>
      <c r="C66" s="210" t="s">
        <v>118</v>
      </c>
      <c r="D66" s="211"/>
      <c r="E66" s="211"/>
      <c r="F66" s="211"/>
      <c r="G66" s="211"/>
      <c r="H66" s="212"/>
      <c r="I66" s="48" t="s">
        <v>102</v>
      </c>
      <c r="J66" s="48" t="str">
        <f>IF(AND('iOS-High'!A20&gt;0,'iOS-High'!A20&lt;=18),"Yet to be Completed","Completed")</f>
        <v>Yet to be Completed</v>
      </c>
      <c r="K66" s="48"/>
    </row>
    <row r="67" spans="2:11" ht="15" thickBot="1" x14ac:dyDescent="0.4">
      <c r="B67" s="66">
        <v>2</v>
      </c>
      <c r="C67" s="207" t="s">
        <v>165</v>
      </c>
      <c r="D67" s="208"/>
      <c r="E67" s="208"/>
      <c r="F67" s="208"/>
      <c r="G67" s="208"/>
      <c r="H67" s="209"/>
      <c r="I67" s="40" t="s">
        <v>169</v>
      </c>
      <c r="J67" s="40" t="str">
        <f>IF(AND('Ancillary Equipment and Service'!A22&gt;0,'Ancillary Equipment and Service'!A22&lt;=6),"Yet to be Completed","Completed")</f>
        <v>Yet to be Completed</v>
      </c>
      <c r="K67" s="40"/>
    </row>
    <row r="68" spans="2:11" ht="15" thickBot="1" x14ac:dyDescent="0.4">
      <c r="B68" s="67">
        <v>3</v>
      </c>
      <c r="C68" s="204" t="s">
        <v>123</v>
      </c>
      <c r="D68" s="205"/>
      <c r="E68" s="205"/>
      <c r="F68" s="205"/>
      <c r="G68" s="205"/>
      <c r="H68" s="206"/>
      <c r="I68" s="194" t="s">
        <v>174</v>
      </c>
      <c r="J68" s="40" t="str">
        <f>IF(AND('MDM&amp; Onsite Support'!A17&gt;0,'MDM&amp; Onsite Support'!A17&lt;=3),"Yet to be Completed","Completed")</f>
        <v>Yet to be Completed</v>
      </c>
      <c r="K68" s="40"/>
    </row>
    <row r="69" spans="2:11" x14ac:dyDescent="0.35">
      <c r="J69" s="165">
        <f>COUNTIF(J59:J68,"Yet To Be Completed")</f>
        <v>10</v>
      </c>
    </row>
  </sheetData>
  <mergeCells count="10">
    <mergeCell ref="C62:H62"/>
    <mergeCell ref="C61:H61"/>
    <mergeCell ref="C60:H60"/>
    <mergeCell ref="C59:H59"/>
    <mergeCell ref="C68:H68"/>
    <mergeCell ref="C67:H67"/>
    <mergeCell ref="C66:H66"/>
    <mergeCell ref="C65:H65"/>
    <mergeCell ref="C64:H64"/>
    <mergeCell ref="C63:H63"/>
  </mergeCells>
  <conditionalFormatting sqref="J59:J68">
    <cfRule type="expression" dxfId="74" priority="1">
      <formula>J59="Completed"</formula>
    </cfRule>
    <cfRule type="expression" dxfId="73" priority="2">
      <formula>J59="Yet to be Completed"</formula>
    </cfRule>
  </conditionalFormatting>
  <hyperlinks>
    <hyperlink ref="C59" location="'Talk &amp; Text'!A1" display="Basic Free" xr:uid="{00000000-0004-0000-0000-000000000000}"/>
    <hyperlink ref="C60" location="'And-Rugged'!A1" display="Rugged Free" xr:uid="{00000000-0004-0000-0000-000001000000}"/>
    <hyperlink ref="C61" location="'And-Low'!A1" display="And-Low Free" xr:uid="{00000000-0004-0000-0000-000002000000}"/>
    <hyperlink ref="C62" location="'And-Mid'!A1" display="And-Mid Free" xr:uid="{00000000-0004-0000-0000-000003000000}"/>
    <hyperlink ref="C63" location="'And-High'!A1" display="And-High Free" xr:uid="{00000000-0004-0000-0000-000004000000}"/>
    <hyperlink ref="C64" location="'iOS-Low'!A1" display="iOS-Low Free" xr:uid="{00000000-0004-0000-0000-000005000000}"/>
    <hyperlink ref="C65" location="'iOS-Mid'!A1" display="iOS-Mid Free" xr:uid="{00000000-0004-0000-0000-000006000000}"/>
    <hyperlink ref="C66" location="'iOS-High'!A1" display="iOS-High Free" xr:uid="{00000000-0004-0000-0000-000007000000}"/>
    <hyperlink ref="C67" location="'Ancillary Equipment'!A1" display="Ancillary Equipment" xr:uid="{00000000-0004-0000-0000-000008000000}"/>
    <hyperlink ref="C68" location="'Pooled Data,MDM&amp; Onsite Support'!A1" display="Pooled Data,MDM and Onsite-Support" xr:uid="{00000000-0004-0000-0000-000009000000}"/>
    <hyperlink ref="C68:H68" location="'MDM&amp; Onsite Support'!A1" display="MDM &amp; Onsite-Support" xr:uid="{00000000-0004-0000-0000-00000A000000}"/>
    <hyperlink ref="C31" location="'Prices for Evaluation'!A1" display="Click here to go the Prices For Evaluation worksheet." xr:uid="{00000000-0004-0000-0000-00000B000000}"/>
    <hyperlink ref="C67:H67" location="'Ancillary Equipment and Service'!A1" display="Ancillary Equipment and Services" xr:uid="{1D8983AF-7485-4E96-BE40-A6737D356238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3" tint="-0.499984740745262"/>
  </sheetPr>
  <dimension ref="A1:G20"/>
  <sheetViews>
    <sheetView showGridLines="0" zoomScale="85" zoomScaleNormal="85" workbookViewId="0"/>
  </sheetViews>
  <sheetFormatPr defaultRowHeight="14.5" x14ac:dyDescent="0.35"/>
  <cols>
    <col min="1" max="1" width="3.1796875" style="104" customWidth="1"/>
    <col min="2" max="2" width="7.1796875" customWidth="1"/>
    <col min="3" max="3" width="21.81640625" customWidth="1"/>
    <col min="4" max="4" width="37.54296875" customWidth="1"/>
    <col min="5" max="6" width="30.453125" customWidth="1"/>
    <col min="7" max="7" width="24.453125" customWidth="1"/>
    <col min="8" max="8" width="20.81640625" customWidth="1"/>
  </cols>
  <sheetData>
    <row r="1" spans="1:7" ht="50.15" customHeight="1" thickBot="1" x14ac:dyDescent="0.4"/>
    <row r="2" spans="1:7" ht="16" thickBot="1" x14ac:dyDescent="0.4">
      <c r="F2" s="142" t="s">
        <v>87</v>
      </c>
      <c r="G2" s="157" t="str">
        <f>Instructions!J66</f>
        <v>Yet to be Completed</v>
      </c>
    </row>
    <row r="3" spans="1:7" ht="33" customHeight="1" thickBot="1" x14ac:dyDescent="0.4">
      <c r="E3" s="61" t="str">
        <f>IF(E5="","A Handset Manufacturer &amp; Model Must Be Stated In Cell E5 below","")</f>
        <v>A Handset Manufacturer &amp; Model Must Be Stated In Cell E5 below</v>
      </c>
    </row>
    <row r="4" spans="1:7" ht="21.5" thickBot="1" x14ac:dyDescent="0.55000000000000004">
      <c r="B4" s="225" t="s">
        <v>51</v>
      </c>
      <c r="C4" s="226"/>
      <c r="D4" s="226"/>
      <c r="E4" s="226"/>
      <c r="F4" s="226"/>
      <c r="G4" s="227"/>
    </row>
    <row r="5" spans="1:7" ht="21.5" thickBot="1" x14ac:dyDescent="0.55000000000000004">
      <c r="A5" s="104" t="str">
        <f>IF(E5="","x","")</f>
        <v>x</v>
      </c>
      <c r="B5" s="31"/>
      <c r="C5" s="49"/>
      <c r="D5" s="60" t="s">
        <v>94</v>
      </c>
      <c r="E5" s="168"/>
      <c r="F5" s="31"/>
      <c r="G5" s="62"/>
    </row>
    <row r="6" spans="1:7" ht="31.5" thickBot="1" x14ac:dyDescent="0.4">
      <c r="A6" s="104" t="e">
        <f>IF(#REF!="","x","")</f>
        <v>#REF!</v>
      </c>
      <c r="B6" s="63" t="s">
        <v>0</v>
      </c>
      <c r="C6" s="143" t="s">
        <v>1</v>
      </c>
      <c r="D6" s="143" t="s">
        <v>2</v>
      </c>
      <c r="E6" s="143" t="s">
        <v>120</v>
      </c>
      <c r="F6" s="143" t="s">
        <v>168</v>
      </c>
      <c r="G6" s="143" t="s">
        <v>62</v>
      </c>
    </row>
    <row r="7" spans="1:7" ht="31.5" thickBot="1" x14ac:dyDescent="0.4">
      <c r="A7" s="104" t="str">
        <f>IF(F7="","x","")</f>
        <v>x</v>
      </c>
      <c r="B7" s="7">
        <v>15</v>
      </c>
      <c r="C7" s="10" t="s">
        <v>27</v>
      </c>
      <c r="D7" s="9" t="s">
        <v>28</v>
      </c>
      <c r="E7" s="167">
        <f>F7*(1-G7)</f>
        <v>0</v>
      </c>
      <c r="F7" s="156"/>
      <c r="G7" s="106"/>
    </row>
    <row r="8" spans="1:7" ht="16" thickBot="1" x14ac:dyDescent="0.4">
      <c r="A8" s="104" t="str">
        <f>IF(G7="","x","")</f>
        <v>x</v>
      </c>
      <c r="B8" s="142"/>
      <c r="C8" s="142"/>
      <c r="D8" s="142" t="s">
        <v>89</v>
      </c>
      <c r="E8" s="142" t="s">
        <v>90</v>
      </c>
      <c r="F8" s="50"/>
    </row>
    <row r="9" spans="1:7" ht="15.5" x14ac:dyDescent="0.35">
      <c r="A9" s="104" t="str">
        <f>IF(E9="","x","")</f>
        <v>x</v>
      </c>
      <c r="B9" s="228">
        <v>16</v>
      </c>
      <c r="C9" s="229" t="s">
        <v>46</v>
      </c>
      <c r="D9" s="2" t="s">
        <v>15</v>
      </c>
      <c r="E9" s="158"/>
    </row>
    <row r="10" spans="1:7" ht="15.5" x14ac:dyDescent="0.35">
      <c r="A10" s="104" t="str">
        <f t="shared" ref="A10:A19" si="0">IF(E10="","x","")</f>
        <v>x</v>
      </c>
      <c r="B10" s="221"/>
      <c r="C10" s="223"/>
      <c r="D10" s="2" t="s">
        <v>24</v>
      </c>
      <c r="E10" s="158"/>
    </row>
    <row r="11" spans="1:7" ht="14.5" customHeight="1" x14ac:dyDescent="0.35">
      <c r="A11" s="104" t="str">
        <f t="shared" si="0"/>
        <v>x</v>
      </c>
      <c r="B11" s="221"/>
      <c r="C11" s="223"/>
      <c r="D11" s="2" t="s">
        <v>41</v>
      </c>
      <c r="E11" s="158"/>
    </row>
    <row r="12" spans="1:7" ht="15.65" customHeight="1" x14ac:dyDescent="0.35">
      <c r="A12" s="104" t="str">
        <f t="shared" si="0"/>
        <v>x</v>
      </c>
      <c r="B12" s="221"/>
      <c r="C12" s="223"/>
      <c r="D12" s="2" t="s">
        <v>42</v>
      </c>
      <c r="E12" s="158"/>
    </row>
    <row r="13" spans="1:7" ht="15.65" customHeight="1" x14ac:dyDescent="0.35">
      <c r="A13" s="104" t="str">
        <f t="shared" si="0"/>
        <v>x</v>
      </c>
      <c r="B13" s="221"/>
      <c r="C13" s="223"/>
      <c r="D13" s="2" t="s">
        <v>22</v>
      </c>
      <c r="E13" s="158"/>
    </row>
    <row r="14" spans="1:7" ht="14.5" customHeight="1" x14ac:dyDescent="0.35">
      <c r="A14" s="104" t="str">
        <f t="shared" si="0"/>
        <v>x</v>
      </c>
      <c r="B14" s="221"/>
      <c r="C14" s="223"/>
      <c r="D14" s="2" t="s">
        <v>16</v>
      </c>
      <c r="E14" s="158"/>
    </row>
    <row r="15" spans="1:7" ht="15.5" x14ac:dyDescent="0.35">
      <c r="A15" s="104" t="str">
        <f t="shared" si="0"/>
        <v>x</v>
      </c>
      <c r="B15" s="221"/>
      <c r="C15" s="223"/>
      <c r="D15" s="2" t="s">
        <v>20</v>
      </c>
      <c r="E15" s="158"/>
    </row>
    <row r="16" spans="1:7" ht="15.65" customHeight="1" x14ac:dyDescent="0.35">
      <c r="A16" s="104" t="str">
        <f t="shared" si="0"/>
        <v>x</v>
      </c>
      <c r="B16" s="221"/>
      <c r="C16" s="223"/>
      <c r="D16" s="6" t="s">
        <v>43</v>
      </c>
      <c r="E16" s="158"/>
    </row>
    <row r="17" spans="1:5" ht="15.5" x14ac:dyDescent="0.35">
      <c r="A17" s="104" t="str">
        <f t="shared" si="0"/>
        <v>x</v>
      </c>
      <c r="B17" s="221"/>
      <c r="C17" s="223"/>
      <c r="D17" s="2" t="s">
        <v>17</v>
      </c>
      <c r="E17" s="158"/>
    </row>
    <row r="18" spans="1:5" ht="15.5" x14ac:dyDescent="0.35">
      <c r="A18" s="104" t="str">
        <f t="shared" si="0"/>
        <v>x</v>
      </c>
      <c r="B18" s="221"/>
      <c r="C18" s="223"/>
      <c r="D18" s="2" t="s">
        <v>18</v>
      </c>
      <c r="E18" s="158"/>
    </row>
    <row r="19" spans="1:5" ht="16" thickBot="1" x14ac:dyDescent="0.4">
      <c r="A19" s="104" t="str">
        <f t="shared" si="0"/>
        <v>x</v>
      </c>
      <c r="B19" s="222"/>
      <c r="C19" s="224"/>
      <c r="D19" s="3" t="s">
        <v>23</v>
      </c>
      <c r="E19" s="158"/>
    </row>
    <row r="20" spans="1:5" ht="16" thickBot="1" x14ac:dyDescent="0.4">
      <c r="A20" s="104">
        <f>COUNTIF(A5:A19,"x")</f>
        <v>14</v>
      </c>
      <c r="D20" s="142" t="s">
        <v>75</v>
      </c>
      <c r="E20" s="161">
        <f>SUM(E9:E19)</f>
        <v>0</v>
      </c>
    </row>
  </sheetData>
  <mergeCells count="3">
    <mergeCell ref="B9:B19"/>
    <mergeCell ref="C9:C19"/>
    <mergeCell ref="B4:G4"/>
  </mergeCells>
  <conditionalFormatting sqref="E5">
    <cfRule type="expression" dxfId="29" priority="9">
      <formula>$E$5&lt;&gt;""</formula>
    </cfRule>
  </conditionalFormatting>
  <conditionalFormatting sqref="E9:E19">
    <cfRule type="expression" dxfId="28" priority="6">
      <formula>E9&lt;&gt;""</formula>
    </cfRule>
  </conditionalFormatting>
  <conditionalFormatting sqref="F7 E9:E19">
    <cfRule type="expression" dxfId="27" priority="7">
      <formula>E7&gt;0</formula>
    </cfRule>
  </conditionalFormatting>
  <conditionalFormatting sqref="F7:G7">
    <cfRule type="expression" dxfId="26" priority="3">
      <formula>F7&lt;&gt;""</formula>
    </cfRule>
  </conditionalFormatting>
  <conditionalFormatting sqref="G2">
    <cfRule type="expression" dxfId="25" priority="11">
      <formula>G2="Completed"</formula>
    </cfRule>
    <cfRule type="expression" dxfId="24" priority="12">
      <formula>G2="Yet to be Completed"</formula>
    </cfRule>
  </conditionalFormatting>
  <dataValidations count="2">
    <dataValidation type="textLength" allowBlank="1" showInputMessage="1" showErrorMessage="1" errorTitle="Invalid Entry" error="Only text (between 5 and 50 characters) can be entered in this cell" sqref="E5" xr:uid="{00000000-0002-0000-0900-000000000000}">
      <formula1>5</formula1>
      <formula2>50</formula2>
    </dataValidation>
    <dataValidation type="decimal" allowBlank="1" showInputMessage="1" showErrorMessage="1" errorTitle="Invalid Format" error="Only positive numeric values can be entered in this cell - negative numbers, letters, special characters, etc. should not be entered" sqref="F7:G7 E9:E19" xr:uid="{00000000-0002-0000-0900-000001000000}">
      <formula1>0</formula1>
      <formula2>1000000</formula2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3" tint="-0.249977111117893"/>
  </sheetPr>
  <dimension ref="A1:F29"/>
  <sheetViews>
    <sheetView showGridLines="0" topLeftCell="A6" zoomScale="85" zoomScaleNormal="85" workbookViewId="0"/>
  </sheetViews>
  <sheetFormatPr defaultRowHeight="14.5" x14ac:dyDescent="0.35"/>
  <cols>
    <col min="1" max="1" width="6.1796875" style="104" customWidth="1"/>
    <col min="2" max="2" width="21.54296875" customWidth="1"/>
    <col min="3" max="3" width="21.81640625" customWidth="1"/>
    <col min="4" max="4" width="37.54296875" customWidth="1"/>
    <col min="5" max="5" width="30.81640625" customWidth="1"/>
  </cols>
  <sheetData>
    <row r="1" spans="1:6" ht="42.65" customHeight="1" thickBot="1" x14ac:dyDescent="0.4"/>
    <row r="2" spans="1:6" ht="21.5" thickBot="1" x14ac:dyDescent="0.55000000000000004">
      <c r="B2" s="230" t="s">
        <v>178</v>
      </c>
      <c r="C2" s="231"/>
      <c r="D2" s="231"/>
      <c r="E2" s="232"/>
    </row>
    <row r="3" spans="1:6" ht="21.5" thickBot="1" x14ac:dyDescent="0.55000000000000004">
      <c r="B3" s="177"/>
      <c r="C3" s="177"/>
      <c r="D3" s="177"/>
      <c r="E3" s="177"/>
    </row>
    <row r="4" spans="1:6" ht="16" thickBot="1" x14ac:dyDescent="0.4">
      <c r="D4" s="142" t="s">
        <v>87</v>
      </c>
      <c r="E4" s="157" t="str">
        <f>Instructions!J67</f>
        <v>Yet to be Completed</v>
      </c>
    </row>
    <row r="5" spans="1:6" ht="15" thickBot="1" x14ac:dyDescent="0.4"/>
    <row r="6" spans="1:6" ht="21.5" thickBot="1" x14ac:dyDescent="0.55000000000000004">
      <c r="B6" s="225" t="s">
        <v>3</v>
      </c>
      <c r="C6" s="226"/>
      <c r="D6" s="227"/>
    </row>
    <row r="7" spans="1:6" ht="21.5" thickBot="1" x14ac:dyDescent="0.55000000000000004">
      <c r="A7" s="104" t="str">
        <f>IF(E7="","x","")</f>
        <v>x</v>
      </c>
      <c r="B7" s="70"/>
      <c r="C7" s="71"/>
      <c r="D7" s="72" t="s">
        <v>103</v>
      </c>
      <c r="E7" s="109"/>
      <c r="F7" s="68"/>
    </row>
    <row r="8" spans="1:6" ht="19" thickBot="1" x14ac:dyDescent="0.4">
      <c r="B8" s="63" t="s">
        <v>0</v>
      </c>
      <c r="C8" s="143" t="s">
        <v>1</v>
      </c>
      <c r="D8" s="143" t="s">
        <v>2</v>
      </c>
      <c r="E8" s="143" t="s">
        <v>56</v>
      </c>
    </row>
    <row r="9" spans="1:6" ht="16" thickBot="1" x14ac:dyDescent="0.4">
      <c r="A9" s="104" t="str">
        <f>IF(E9="","x","")</f>
        <v>x</v>
      </c>
      <c r="B9" s="11">
        <v>17</v>
      </c>
      <c r="C9" s="69" t="s">
        <v>52</v>
      </c>
      <c r="D9" s="26" t="s">
        <v>53</v>
      </c>
      <c r="E9" s="156"/>
    </row>
    <row r="10" spans="1:6" x14ac:dyDescent="0.35">
      <c r="D10" s="61" t="str">
        <f>IF(E7="","A Make &amp; Model Must Be Stated In Cell E7 above","")</f>
        <v>A Make &amp; Model Must Be Stated In Cell E7 above</v>
      </c>
    </row>
    <row r="11" spans="1:6" ht="15" thickBot="1" x14ac:dyDescent="0.4"/>
    <row r="12" spans="1:6" ht="21.5" thickBot="1" x14ac:dyDescent="0.55000000000000004">
      <c r="B12" s="225" t="s">
        <v>25</v>
      </c>
      <c r="C12" s="226"/>
      <c r="D12" s="227"/>
    </row>
    <row r="13" spans="1:6" ht="21.5" thickBot="1" x14ac:dyDescent="0.55000000000000004">
      <c r="A13" s="104" t="str">
        <f>IF(E13="","x","")</f>
        <v>x</v>
      </c>
      <c r="B13" s="70"/>
      <c r="C13" s="71"/>
      <c r="D13" s="72" t="s">
        <v>103</v>
      </c>
      <c r="E13" s="109"/>
      <c r="F13" s="68"/>
    </row>
    <row r="14" spans="1:6" ht="19" thickBot="1" x14ac:dyDescent="0.4">
      <c r="B14" s="63" t="s">
        <v>0</v>
      </c>
      <c r="C14" s="143" t="s">
        <v>1</v>
      </c>
      <c r="D14" s="143" t="s">
        <v>2</v>
      </c>
      <c r="E14" s="143" t="s">
        <v>56</v>
      </c>
    </row>
    <row r="15" spans="1:6" ht="47" thickBot="1" x14ac:dyDescent="0.4">
      <c r="A15" s="104" t="str">
        <f>IF(E15="","x","")</f>
        <v>x</v>
      </c>
      <c r="B15" s="11">
        <v>18</v>
      </c>
      <c r="C15" s="16" t="s">
        <v>54</v>
      </c>
      <c r="D15" s="17" t="s">
        <v>53</v>
      </c>
      <c r="E15" s="156"/>
    </row>
    <row r="16" spans="1:6" x14ac:dyDescent="0.35">
      <c r="D16" s="61" t="str">
        <f>IF(E13="","A Make &amp; Model Must Be Stated In Cell E13 above","")</f>
        <v>A Make &amp; Model Must Be Stated In Cell E13 above</v>
      </c>
    </row>
    <row r="17" spans="1:6" ht="15" thickBot="1" x14ac:dyDescent="0.4"/>
    <row r="18" spans="1:6" ht="21.5" thickBot="1" x14ac:dyDescent="0.55000000000000004">
      <c r="B18" s="225" t="s">
        <v>26</v>
      </c>
      <c r="C18" s="226"/>
      <c r="D18" s="227"/>
    </row>
    <row r="19" spans="1:6" ht="21.5" thickBot="1" x14ac:dyDescent="0.55000000000000004">
      <c r="A19" s="104" t="str">
        <f>IF(E19="","x","")</f>
        <v>x</v>
      </c>
      <c r="B19" s="70"/>
      <c r="C19" s="71"/>
      <c r="D19" s="72" t="s">
        <v>103</v>
      </c>
      <c r="E19" s="109"/>
      <c r="F19" s="68"/>
    </row>
    <row r="20" spans="1:6" ht="19" thickBot="1" x14ac:dyDescent="0.4">
      <c r="B20" s="63" t="s">
        <v>0</v>
      </c>
      <c r="C20" s="143" t="s">
        <v>1</v>
      </c>
      <c r="D20" s="143" t="s">
        <v>2</v>
      </c>
      <c r="E20" s="143" t="s">
        <v>56</v>
      </c>
    </row>
    <row r="21" spans="1:6" ht="47" thickBot="1" x14ac:dyDescent="0.4">
      <c r="A21" s="104" t="str">
        <f>IF(E21="","x","")</f>
        <v>x</v>
      </c>
      <c r="B21" s="11">
        <v>19</v>
      </c>
      <c r="C21" s="69" t="s">
        <v>55</v>
      </c>
      <c r="D21" s="26" t="s">
        <v>53</v>
      </c>
      <c r="E21" s="156"/>
    </row>
    <row r="22" spans="1:6" x14ac:dyDescent="0.35">
      <c r="A22" s="104">
        <f>COUNTIF(A6:A21,"x")</f>
        <v>6</v>
      </c>
      <c r="D22" s="61" t="str">
        <f>IF(E19="","A Make &amp; Model Must Be Stated In Cell E19 above","")</f>
        <v>A Make &amp; Model Must Be Stated In Cell E19 above</v>
      </c>
    </row>
    <row r="23" spans="1:6" s="191" customFormat="1" ht="24" customHeight="1" x14ac:dyDescent="0.35">
      <c r="A23" s="189" t="s">
        <v>172</v>
      </c>
      <c r="D23" s="192"/>
    </row>
    <row r="24" spans="1:6" ht="15" thickBot="1" x14ac:dyDescent="0.4"/>
    <row r="25" spans="1:6" ht="21.5" thickBot="1" x14ac:dyDescent="0.55000000000000004">
      <c r="B25" s="225" t="s">
        <v>164</v>
      </c>
      <c r="C25" s="226"/>
      <c r="D25" s="227"/>
    </row>
    <row r="26" spans="1:6" ht="21.5" thickBot="1" x14ac:dyDescent="0.55000000000000004">
      <c r="B26" s="70"/>
      <c r="C26" s="71"/>
      <c r="D26" s="190" t="s">
        <v>167</v>
      </c>
      <c r="E26" s="183"/>
    </row>
    <row r="27" spans="1:6" ht="19" thickBot="1" x14ac:dyDescent="0.4">
      <c r="B27" s="63" t="s">
        <v>0</v>
      </c>
      <c r="C27" s="143" t="s">
        <v>1</v>
      </c>
      <c r="D27" s="143" t="s">
        <v>2</v>
      </c>
      <c r="E27" s="143" t="s">
        <v>56</v>
      </c>
    </row>
    <row r="28" spans="1:6" ht="16" thickBot="1" x14ac:dyDescent="0.4">
      <c r="B28" s="11">
        <v>20</v>
      </c>
      <c r="C28" s="69" t="s">
        <v>170</v>
      </c>
      <c r="D28" s="26" t="s">
        <v>53</v>
      </c>
      <c r="E28" s="156"/>
    </row>
    <row r="29" spans="1:6" x14ac:dyDescent="0.35">
      <c r="D29" s="61" t="s">
        <v>171</v>
      </c>
    </row>
  </sheetData>
  <mergeCells count="5">
    <mergeCell ref="B25:D25"/>
    <mergeCell ref="B2:E2"/>
    <mergeCell ref="B18:D18"/>
    <mergeCell ref="B6:D6"/>
    <mergeCell ref="B12:D12"/>
  </mergeCells>
  <conditionalFormatting sqref="E4">
    <cfRule type="expression" dxfId="23" priority="7">
      <formula>E4="Completed"</formula>
    </cfRule>
    <cfRule type="expression" dxfId="22" priority="8">
      <formula>E4="Yet to be Completed"</formula>
    </cfRule>
  </conditionalFormatting>
  <conditionalFormatting sqref="E7">
    <cfRule type="expression" dxfId="21" priority="33">
      <formula>E7&lt;&gt;""</formula>
    </cfRule>
  </conditionalFormatting>
  <conditionalFormatting sqref="E9">
    <cfRule type="expression" dxfId="20" priority="17">
      <formula>E9&lt;&gt;""</formula>
    </cfRule>
    <cfRule type="expression" dxfId="19" priority="18">
      <formula>E9&gt;0</formula>
    </cfRule>
  </conditionalFormatting>
  <conditionalFormatting sqref="E13">
    <cfRule type="expression" dxfId="18" priority="16">
      <formula>E13&lt;&gt;""</formula>
    </cfRule>
  </conditionalFormatting>
  <conditionalFormatting sqref="E15">
    <cfRule type="expression" dxfId="17" priority="13">
      <formula>E15&lt;&gt;""</formula>
    </cfRule>
    <cfRule type="expression" dxfId="16" priority="14">
      <formula>E15&gt;0</formula>
    </cfRule>
  </conditionalFormatting>
  <conditionalFormatting sqref="E19">
    <cfRule type="expression" dxfId="15" priority="12">
      <formula>E19&lt;&gt;""</formula>
    </cfRule>
  </conditionalFormatting>
  <conditionalFormatting sqref="E21">
    <cfRule type="expression" dxfId="14" priority="9">
      <formula>E21&lt;&gt;""</formula>
    </cfRule>
    <cfRule type="expression" dxfId="13" priority="10">
      <formula>E21&gt;0</formula>
    </cfRule>
  </conditionalFormatting>
  <conditionalFormatting sqref="E26">
    <cfRule type="expression" dxfId="12" priority="3">
      <formula>E26&lt;&gt;""</formula>
    </cfRule>
  </conditionalFormatting>
  <conditionalFormatting sqref="E28">
    <cfRule type="expression" dxfId="11" priority="1">
      <formula>E28&lt;&gt;""</formula>
    </cfRule>
    <cfRule type="expression" dxfId="10" priority="2">
      <formula>E28&gt;0</formula>
    </cfRule>
  </conditionalFormatting>
  <dataValidations count="2">
    <dataValidation type="textLength" allowBlank="1" showInputMessage="1" showErrorMessage="1" errorTitle="Invalid Entry" error="Only text (between 5 and 50 characters) can be entered in this cell" sqref="E7:F7 E13 E19 E26" xr:uid="{00000000-0002-0000-0A00-000000000000}">
      <formula1>5</formula1>
      <formula2>50</formula2>
    </dataValidation>
    <dataValidation type="decimal" allowBlank="1" showInputMessage="1" showErrorMessage="1" errorTitle="Invalid Format" error="Only positive numeric values can be entered in this cell - negative numbers, letters, special characters, etc. should not be entered" sqref="E9 E15 E21 E28" xr:uid="{00000000-0002-0000-0A00-000001000000}">
      <formula1>0</formula1>
      <formula2>1000000</formula2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5" id="{40C5C10B-FB15-4151-B8F7-875D1945A4FC}">
            <xm:f>'Talk &amp; Text'!$E$5&lt;&gt;""</xm:f>
            <x14:dxf>
              <fill>
                <patternFill>
                  <fgColor rgb="FFFFFF99"/>
                  <bgColor theme="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34" id="{3F008BC5-E348-43D8-B748-9A16DC509DD3}">
            <xm:f>'Talk &amp; Text'!$E$5&lt;&gt;""</xm:f>
            <x14:dxf>
              <fill>
                <patternFill>
                  <fgColor rgb="FFFFFF99"/>
                  <bgColor theme="0"/>
                </patternFill>
              </fill>
            </x14:dxf>
          </x14:cfRule>
          <xm:sqref>F19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tabColor theme="5" tint="-0.499984740745262"/>
  </sheetPr>
  <dimension ref="A1:E17"/>
  <sheetViews>
    <sheetView showGridLines="0" zoomScale="85" zoomScaleNormal="85" workbookViewId="0"/>
  </sheetViews>
  <sheetFormatPr defaultRowHeight="14.5" x14ac:dyDescent="0.35"/>
  <cols>
    <col min="1" max="1" width="8.81640625" style="104"/>
    <col min="2" max="2" width="37.1796875" customWidth="1"/>
    <col min="3" max="3" width="59.54296875" customWidth="1"/>
  </cols>
  <sheetData>
    <row r="1" spans="1:5" ht="52" customHeight="1" thickBot="1" x14ac:dyDescent="0.4"/>
    <row r="2" spans="1:5" ht="21.5" thickBot="1" x14ac:dyDescent="0.55000000000000004">
      <c r="B2" s="230" t="s">
        <v>122</v>
      </c>
      <c r="C2" s="232"/>
      <c r="D2" s="79"/>
      <c r="E2" s="79"/>
    </row>
    <row r="3" spans="1:5" ht="15" thickBot="1" x14ac:dyDescent="0.4"/>
    <row r="4" spans="1:5" ht="16" thickBot="1" x14ac:dyDescent="0.4">
      <c r="B4" s="142" t="s">
        <v>87</v>
      </c>
      <c r="C4" s="157" t="str">
        <f>Instructions!J68</f>
        <v>Yet to be Completed</v>
      </c>
    </row>
    <row r="6" spans="1:5" ht="15" thickBot="1" x14ac:dyDescent="0.4">
      <c r="B6" s="27"/>
      <c r="C6" s="28"/>
    </row>
    <row r="7" spans="1:5" ht="24" thickBot="1" x14ac:dyDescent="0.6">
      <c r="B7" s="213" t="s">
        <v>38</v>
      </c>
      <c r="C7" s="215"/>
    </row>
    <row r="8" spans="1:5" ht="15" thickBot="1" x14ac:dyDescent="0.4">
      <c r="B8" s="55" t="s">
        <v>175</v>
      </c>
      <c r="C8" s="74" t="s">
        <v>35</v>
      </c>
    </row>
    <row r="9" spans="1:5" ht="20.149999999999999" customHeight="1" thickBot="1" x14ac:dyDescent="0.4">
      <c r="A9" s="104" t="str">
        <f>IF(C9="","x","")</f>
        <v>x</v>
      </c>
      <c r="B9" s="23" t="s">
        <v>33</v>
      </c>
      <c r="C9" s="156"/>
    </row>
    <row r="10" spans="1:5" ht="20.149999999999999" customHeight="1" thickBot="1" x14ac:dyDescent="0.4">
      <c r="B10" s="55" t="s">
        <v>176</v>
      </c>
      <c r="C10" s="78" t="s">
        <v>57</v>
      </c>
    </row>
    <row r="11" spans="1:5" ht="20.149999999999999" customHeight="1" thickBot="1" x14ac:dyDescent="0.4">
      <c r="A11" s="104" t="str">
        <f>IF(C11="","x","")</f>
        <v>x</v>
      </c>
      <c r="B11" s="24" t="s">
        <v>34</v>
      </c>
      <c r="C11" s="156"/>
    </row>
    <row r="12" spans="1:5" x14ac:dyDescent="0.35">
      <c r="B12" s="29"/>
      <c r="C12" s="30"/>
    </row>
    <row r="13" spans="1:5" ht="15" thickBot="1" x14ac:dyDescent="0.4">
      <c r="B13" s="29"/>
      <c r="C13" s="30"/>
    </row>
    <row r="14" spans="1:5" ht="24" thickBot="1" x14ac:dyDescent="0.4">
      <c r="B14" s="216" t="s">
        <v>39</v>
      </c>
      <c r="C14" s="218"/>
    </row>
    <row r="15" spans="1:5" ht="15" thickBot="1" x14ac:dyDescent="0.4">
      <c r="B15" s="55" t="s">
        <v>177</v>
      </c>
      <c r="C15" s="55" t="s">
        <v>61</v>
      </c>
    </row>
    <row r="16" spans="1:5" ht="20.149999999999999" customHeight="1" thickBot="1" x14ac:dyDescent="0.4">
      <c r="A16" s="104" t="str">
        <f>IF(C16="","x","")</f>
        <v>x</v>
      </c>
      <c r="B16" s="18" t="s">
        <v>60</v>
      </c>
      <c r="C16" s="156"/>
    </row>
    <row r="17" spans="1:1" x14ac:dyDescent="0.35">
      <c r="A17" s="105">
        <f>COUNTIF(A6:A16,"x")</f>
        <v>3</v>
      </c>
    </row>
  </sheetData>
  <mergeCells count="3">
    <mergeCell ref="B7:C7"/>
    <mergeCell ref="B14:C14"/>
    <mergeCell ref="B2:C2"/>
  </mergeCells>
  <conditionalFormatting sqref="C4">
    <cfRule type="expression" dxfId="7" priority="1">
      <formula>C4="Completed"</formula>
    </cfRule>
    <cfRule type="expression" dxfId="6" priority="2">
      <formula>C4="Yet to be Completed"</formula>
    </cfRule>
  </conditionalFormatting>
  <conditionalFormatting sqref="C9">
    <cfRule type="expression" dxfId="5" priority="13">
      <formula>C9&lt;&gt;""</formula>
    </cfRule>
    <cfRule type="expression" dxfId="4" priority="14">
      <formula>C9&gt;0</formula>
    </cfRule>
  </conditionalFormatting>
  <conditionalFormatting sqref="C11">
    <cfRule type="expression" dxfId="3" priority="8">
      <formula>C11&lt;&gt;""</formula>
    </cfRule>
    <cfRule type="expression" dxfId="2" priority="9">
      <formula>C11&gt;0</formula>
    </cfRule>
  </conditionalFormatting>
  <conditionalFormatting sqref="C16">
    <cfRule type="expression" dxfId="1" priority="3">
      <formula>C16&lt;&gt;""</formula>
    </cfRule>
    <cfRule type="expression" dxfId="0" priority="4">
      <formula>C16&gt;0</formula>
    </cfRule>
  </conditionalFormatting>
  <dataValidations count="1">
    <dataValidation type="decimal" allowBlank="1" showInputMessage="1" showErrorMessage="1" errorTitle="Invalid Format" error="Only positive numeric values can be entered in this cell - negative numbers, letters, special characters, etc. should not be entered" sqref="C9 C11 C16" xr:uid="{00000000-0002-0000-0B00-000000000000}">
      <formula1>0</formula1>
      <formula2>1000000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235D64"/>
  </sheetPr>
  <dimension ref="A1:I38"/>
  <sheetViews>
    <sheetView showGridLines="0" topLeftCell="A23" zoomScale="85" zoomScaleNormal="85" workbookViewId="0"/>
  </sheetViews>
  <sheetFormatPr defaultRowHeight="14.5" x14ac:dyDescent="0.35"/>
  <cols>
    <col min="1" max="1" width="3.81640625" customWidth="1"/>
    <col min="2" max="2" width="5.81640625" customWidth="1"/>
    <col min="3" max="3" width="23.1796875" style="12" customWidth="1"/>
    <col min="4" max="4" width="60.453125" customWidth="1"/>
    <col min="5" max="5" width="23.453125" style="13" bestFit="1" customWidth="1"/>
    <col min="6" max="6" width="37.1796875" style="20" bestFit="1" customWidth="1"/>
    <col min="7" max="7" width="10.54296875" style="127" customWidth="1"/>
    <col min="8" max="8" width="9.1796875" style="127" customWidth="1"/>
    <col min="9" max="9" width="28.54296875" customWidth="1"/>
  </cols>
  <sheetData>
    <row r="1" spans="1:9" ht="56.15" customHeight="1" thickBot="1" x14ac:dyDescent="0.4"/>
    <row r="2" spans="1:9" ht="22.5" customHeight="1" thickBot="1" x14ac:dyDescent="0.65">
      <c r="C2" s="166" t="str">
        <f>IF(Instructions!J69="0","Completed","Yet To Be Completed")</f>
        <v>Yet To Be Completed</v>
      </c>
      <c r="D2" s="58"/>
      <c r="E2" s="59" t="s">
        <v>92</v>
      </c>
      <c r="F2" s="51">
        <f>SUM(F17+F28+F34+F38)</f>
        <v>0</v>
      </c>
    </row>
    <row r="3" spans="1:9" ht="24" thickBot="1" x14ac:dyDescent="0.6">
      <c r="C3" s="213" t="s">
        <v>63</v>
      </c>
      <c r="D3" s="214"/>
      <c r="E3" s="214"/>
      <c r="F3" s="215"/>
      <c r="G3" s="219" t="s">
        <v>106</v>
      </c>
      <c r="H3" s="220"/>
    </row>
    <row r="4" spans="1:9" ht="44" thickBot="1" x14ac:dyDescent="0.4">
      <c r="B4" s="138" t="s">
        <v>105</v>
      </c>
      <c r="C4" s="52" t="s">
        <v>32</v>
      </c>
      <c r="D4" s="53" t="s">
        <v>31</v>
      </c>
      <c r="E4" s="53" t="s">
        <v>58</v>
      </c>
      <c r="F4" s="54" t="s">
        <v>59</v>
      </c>
      <c r="G4" s="103" t="s">
        <v>107</v>
      </c>
      <c r="H4" s="103" t="s">
        <v>108</v>
      </c>
      <c r="I4" s="103" t="s">
        <v>119</v>
      </c>
    </row>
    <row r="5" spans="1:9" x14ac:dyDescent="0.35">
      <c r="A5" s="148"/>
      <c r="B5" s="149">
        <v>1</v>
      </c>
      <c r="C5" s="89" t="s">
        <v>7</v>
      </c>
      <c r="D5" s="110">
        <f>'Talk &amp; Text'!E7</f>
        <v>0</v>
      </c>
      <c r="E5" s="80">
        <v>60</v>
      </c>
      <c r="F5" s="83">
        <f>D5*E5</f>
        <v>0</v>
      </c>
      <c r="G5" s="116">
        <f>D5</f>
        <v>0</v>
      </c>
      <c r="H5" s="117" t="s">
        <v>109</v>
      </c>
      <c r="I5" s="130" t="str">
        <f>IF('Talk &amp; Text'!E5="","TBC",'Talk &amp; Text'!E5)</f>
        <v>TBC</v>
      </c>
    </row>
    <row r="6" spans="1:9" ht="15" thickBot="1" x14ac:dyDescent="0.4">
      <c r="A6" s="148"/>
      <c r="B6" s="150">
        <v>3</v>
      </c>
      <c r="C6" s="91" t="s">
        <v>8</v>
      </c>
      <c r="D6" s="111">
        <f>'And-Rugged'!E7</f>
        <v>0</v>
      </c>
      <c r="E6" s="92">
        <v>30</v>
      </c>
      <c r="F6" s="85">
        <f t="shared" ref="F6:F16" si="0">D6*E6</f>
        <v>0</v>
      </c>
      <c r="G6" s="118" t="s">
        <v>109</v>
      </c>
      <c r="H6" s="119">
        <f>'And-Rugged'!G7</f>
        <v>0</v>
      </c>
      <c r="I6" s="131" t="str">
        <f>IF('And-Rugged'!E5="","TBC",'And-Rugged'!E5)</f>
        <v>TBC</v>
      </c>
    </row>
    <row r="7" spans="1:9" x14ac:dyDescent="0.35">
      <c r="A7" s="148"/>
      <c r="B7" s="150">
        <v>5</v>
      </c>
      <c r="C7" s="89" t="s">
        <v>9</v>
      </c>
      <c r="D7" s="110">
        <f>'And-Low'!E7</f>
        <v>0</v>
      </c>
      <c r="E7" s="80">
        <v>60</v>
      </c>
      <c r="F7" s="95">
        <f t="shared" si="0"/>
        <v>0</v>
      </c>
      <c r="G7" s="120">
        <f t="shared" ref="G7:G16" si="1">D7</f>
        <v>0</v>
      </c>
      <c r="H7" s="117" t="s">
        <v>109</v>
      </c>
      <c r="I7" s="130" t="str">
        <f>IF('And-Low'!E5="","TBC",'And-Low'!E5)</f>
        <v>TBC</v>
      </c>
    </row>
    <row r="8" spans="1:9" x14ac:dyDescent="0.35">
      <c r="A8" s="148"/>
      <c r="B8" s="150">
        <v>7</v>
      </c>
      <c r="C8" s="90" t="s">
        <v>10</v>
      </c>
      <c r="D8" s="112">
        <f>'And-Mid'!E7</f>
        <v>0</v>
      </c>
      <c r="E8" s="82">
        <v>100</v>
      </c>
      <c r="F8" s="84">
        <f t="shared" si="0"/>
        <v>0</v>
      </c>
      <c r="G8" s="122" t="s">
        <v>109</v>
      </c>
      <c r="H8" s="126">
        <f>'And-Mid'!G7</f>
        <v>0</v>
      </c>
      <c r="I8" s="132" t="str">
        <f>IF('And-Mid'!E5="","TBC",'And-Mid'!E5)</f>
        <v>TBC</v>
      </c>
    </row>
    <row r="9" spans="1:9" ht="15" thickBot="1" x14ac:dyDescent="0.4">
      <c r="A9" s="148"/>
      <c r="B9" s="150">
        <v>9</v>
      </c>
      <c r="C9" s="96" t="s">
        <v>11</v>
      </c>
      <c r="D9" s="113">
        <f>'And-High'!E7</f>
        <v>0</v>
      </c>
      <c r="E9" s="81">
        <v>35</v>
      </c>
      <c r="F9" s="85">
        <f t="shared" si="0"/>
        <v>0</v>
      </c>
      <c r="G9" s="118" t="s">
        <v>109</v>
      </c>
      <c r="H9" s="123">
        <f>'And-High'!G7</f>
        <v>0</v>
      </c>
      <c r="I9" s="133" t="str">
        <f>IF('And-High'!E5="","TBC",'And-High'!E5)</f>
        <v>TBC</v>
      </c>
    </row>
    <row r="10" spans="1:9" x14ac:dyDescent="0.35">
      <c r="A10" s="148"/>
      <c r="B10" s="150">
        <v>11</v>
      </c>
      <c r="C10" s="89" t="s">
        <v>12</v>
      </c>
      <c r="D10" s="110">
        <f>'iOS-Low'!E7</f>
        <v>0</v>
      </c>
      <c r="E10" s="80">
        <v>15</v>
      </c>
      <c r="F10" s="95">
        <f t="shared" si="0"/>
        <v>0</v>
      </c>
      <c r="G10" s="124" t="s">
        <v>109</v>
      </c>
      <c r="H10" s="125">
        <f>'iOS-Low'!G7</f>
        <v>0</v>
      </c>
      <c r="I10" s="134" t="str">
        <f>IF('iOS-Low'!E5="","TBC",'iOS-Low'!E5)</f>
        <v>TBC</v>
      </c>
    </row>
    <row r="11" spans="1:9" x14ac:dyDescent="0.35">
      <c r="A11" s="148"/>
      <c r="B11" s="150">
        <v>13</v>
      </c>
      <c r="C11" s="90" t="s">
        <v>13</v>
      </c>
      <c r="D11" s="112">
        <f>'iOS-Mid'!E7</f>
        <v>0</v>
      </c>
      <c r="E11" s="82">
        <v>30</v>
      </c>
      <c r="F11" s="84">
        <f t="shared" si="0"/>
        <v>0</v>
      </c>
      <c r="G11" s="122" t="s">
        <v>109</v>
      </c>
      <c r="H11" s="126">
        <f>'iOS-Mid'!G7</f>
        <v>0</v>
      </c>
      <c r="I11" s="135" t="str">
        <f>IF('iOS-Mid'!E5="","TBC",'iOS-Mid'!E5)</f>
        <v>TBC</v>
      </c>
    </row>
    <row r="12" spans="1:9" ht="15" thickBot="1" x14ac:dyDescent="0.4">
      <c r="A12" s="148"/>
      <c r="B12" s="150">
        <v>15</v>
      </c>
      <c r="C12" s="96" t="s">
        <v>14</v>
      </c>
      <c r="D12" s="113">
        <f>'iOS-High'!E7</f>
        <v>0</v>
      </c>
      <c r="E12" s="81">
        <v>100</v>
      </c>
      <c r="F12" s="85">
        <f t="shared" si="0"/>
        <v>0</v>
      </c>
      <c r="G12" s="118" t="s">
        <v>109</v>
      </c>
      <c r="H12" s="123">
        <f>'iOS-High'!G7</f>
        <v>0</v>
      </c>
      <c r="I12" s="133" t="str">
        <f>IF('iOS-High'!E5="","TBC",'iOS-High'!E5)</f>
        <v>TBC</v>
      </c>
    </row>
    <row r="13" spans="1:9" x14ac:dyDescent="0.35">
      <c r="A13" s="148"/>
      <c r="B13" s="151">
        <v>17</v>
      </c>
      <c r="C13" s="93" t="s">
        <v>4</v>
      </c>
      <c r="D13" s="114">
        <f>'Ancillary Equipment and Service'!E9</f>
        <v>0</v>
      </c>
      <c r="E13" s="97">
        <v>10</v>
      </c>
      <c r="F13" s="95">
        <f>D13*E13</f>
        <v>0</v>
      </c>
      <c r="G13" s="120">
        <f t="shared" si="1"/>
        <v>0</v>
      </c>
      <c r="H13" s="124" t="s">
        <v>109</v>
      </c>
      <c r="I13" s="136" t="str">
        <f>IF('Ancillary Equipment and Service'!E7="","TBC",'Ancillary Equipment and Service'!E7)</f>
        <v>TBC</v>
      </c>
    </row>
    <row r="14" spans="1:9" x14ac:dyDescent="0.35">
      <c r="A14" s="148"/>
      <c r="B14" s="151">
        <v>18</v>
      </c>
      <c r="C14" s="73" t="s">
        <v>5</v>
      </c>
      <c r="D14" s="112">
        <f>'Ancillary Equipment and Service'!E15</f>
        <v>0</v>
      </c>
      <c r="E14" s="82">
        <v>5</v>
      </c>
      <c r="F14" s="84">
        <f t="shared" si="0"/>
        <v>0</v>
      </c>
      <c r="G14" s="121">
        <f t="shared" si="1"/>
        <v>0</v>
      </c>
      <c r="H14" s="122" t="s">
        <v>109</v>
      </c>
      <c r="I14" s="132" t="str">
        <f>IF('Ancillary Equipment and Service'!E13="","TBC",'Ancillary Equipment and Service'!E13)</f>
        <v>TBC</v>
      </c>
    </row>
    <row r="15" spans="1:9" x14ac:dyDescent="0.35">
      <c r="A15" s="148"/>
      <c r="B15" s="151">
        <v>19</v>
      </c>
      <c r="C15" s="73" t="s">
        <v>6</v>
      </c>
      <c r="D15" s="112">
        <f>'Ancillary Equipment and Service'!E21</f>
        <v>0</v>
      </c>
      <c r="E15" s="82">
        <v>8</v>
      </c>
      <c r="F15" s="84">
        <f t="shared" si="0"/>
        <v>0</v>
      </c>
      <c r="G15" s="121">
        <f t="shared" si="1"/>
        <v>0</v>
      </c>
      <c r="H15" s="122" t="s">
        <v>109</v>
      </c>
      <c r="I15" s="132" t="str">
        <f>IF('Ancillary Equipment and Service'!E19="","TBC",'Ancillary Equipment and Service'!E19)</f>
        <v>TBC</v>
      </c>
    </row>
    <row r="16" spans="1:9" ht="29.5" thickBot="1" x14ac:dyDescent="0.4">
      <c r="A16" s="148"/>
      <c r="B16" s="184">
        <v>20</v>
      </c>
      <c r="C16" s="197" t="s">
        <v>173</v>
      </c>
      <c r="D16" s="113">
        <f>'Ancillary Equipment and Service'!E28</f>
        <v>0</v>
      </c>
      <c r="E16" s="193">
        <v>25</v>
      </c>
      <c r="F16" s="85">
        <f t="shared" si="0"/>
        <v>0</v>
      </c>
      <c r="G16" s="188">
        <f t="shared" si="1"/>
        <v>0</v>
      </c>
      <c r="H16" s="118" t="s">
        <v>109</v>
      </c>
      <c r="I16" s="137" t="s">
        <v>166</v>
      </c>
    </row>
    <row r="17" spans="1:8" ht="15" thickBot="1" x14ac:dyDescent="0.4">
      <c r="C17" s="185" t="s">
        <v>104</v>
      </c>
      <c r="D17" s="186"/>
      <c r="E17" s="187"/>
      <c r="F17" s="162">
        <f>SUM(F5:F16)</f>
        <v>0</v>
      </c>
    </row>
    <row r="18" spans="1:8" ht="24" thickBot="1" x14ac:dyDescent="0.6">
      <c r="C18" s="213" t="s">
        <v>65</v>
      </c>
      <c r="D18" s="214"/>
      <c r="E18" s="214"/>
      <c r="F18" s="215"/>
      <c r="G18" s="219" t="s">
        <v>106</v>
      </c>
      <c r="H18" s="220"/>
    </row>
    <row r="19" spans="1:8" ht="44" thickBot="1" x14ac:dyDescent="0.4">
      <c r="B19" s="138" t="s">
        <v>105</v>
      </c>
      <c r="C19" s="55" t="s">
        <v>110</v>
      </c>
      <c r="D19" s="56" t="s">
        <v>74</v>
      </c>
      <c r="E19" s="55" t="s">
        <v>58</v>
      </c>
      <c r="F19" s="57" t="s">
        <v>179</v>
      </c>
      <c r="G19" s="103" t="s">
        <v>107</v>
      </c>
      <c r="H19" s="103" t="s">
        <v>108</v>
      </c>
    </row>
    <row r="20" spans="1:8" x14ac:dyDescent="0.35">
      <c r="B20" s="152">
        <v>2</v>
      </c>
      <c r="C20" s="75" t="s">
        <v>66</v>
      </c>
      <c r="D20" s="86">
        <f>'Talk &amp; Text'!E15</f>
        <v>0</v>
      </c>
      <c r="E20" s="82">
        <v>200</v>
      </c>
      <c r="F20" s="95">
        <f>D20*E20</f>
        <v>0</v>
      </c>
      <c r="G20" s="86">
        <f>D20</f>
        <v>0</v>
      </c>
      <c r="H20" s="117" t="s">
        <v>109</v>
      </c>
    </row>
    <row r="21" spans="1:8" ht="15" thickBot="1" x14ac:dyDescent="0.4">
      <c r="B21" s="152">
        <v>4</v>
      </c>
      <c r="C21" s="77" t="s">
        <v>67</v>
      </c>
      <c r="D21" s="88">
        <f>'And-Rugged'!E19</f>
        <v>0</v>
      </c>
      <c r="E21" s="81">
        <v>200</v>
      </c>
      <c r="F21" s="85">
        <f t="shared" ref="F21:F27" si="2">D21*E21</f>
        <v>0</v>
      </c>
      <c r="G21" s="88">
        <f>D21</f>
        <v>0</v>
      </c>
      <c r="H21" s="118" t="s">
        <v>109</v>
      </c>
    </row>
    <row r="22" spans="1:8" x14ac:dyDescent="0.35">
      <c r="B22" s="152">
        <v>6</v>
      </c>
      <c r="C22" s="98" t="s">
        <v>68</v>
      </c>
      <c r="D22" s="99">
        <f>'And-Low'!E21</f>
        <v>0</v>
      </c>
      <c r="E22" s="94">
        <v>200</v>
      </c>
      <c r="F22" s="95">
        <f t="shared" si="2"/>
        <v>0</v>
      </c>
      <c r="G22" s="99">
        <f>D22</f>
        <v>0</v>
      </c>
      <c r="H22" s="124" t="s">
        <v>109</v>
      </c>
    </row>
    <row r="23" spans="1:8" x14ac:dyDescent="0.35">
      <c r="B23" s="152">
        <v>8</v>
      </c>
      <c r="C23" s="76" t="s">
        <v>69</v>
      </c>
      <c r="D23" s="87">
        <f>'And-Mid'!E22</f>
        <v>0</v>
      </c>
      <c r="E23" s="82">
        <v>200</v>
      </c>
      <c r="F23" s="95">
        <f t="shared" si="2"/>
        <v>0</v>
      </c>
      <c r="G23" s="87">
        <f t="shared" ref="G23:G27" si="3">D23</f>
        <v>0</v>
      </c>
      <c r="H23" s="122" t="s">
        <v>109</v>
      </c>
    </row>
    <row r="24" spans="1:8" ht="15" thickBot="1" x14ac:dyDescent="0.4">
      <c r="B24" s="152">
        <v>10</v>
      </c>
      <c r="C24" s="77" t="s">
        <v>70</v>
      </c>
      <c r="D24" s="88">
        <f>'And-High'!E22</f>
        <v>0</v>
      </c>
      <c r="E24" s="81">
        <v>200</v>
      </c>
      <c r="F24" s="85">
        <f t="shared" si="2"/>
        <v>0</v>
      </c>
      <c r="G24" s="88">
        <f t="shared" si="3"/>
        <v>0</v>
      </c>
      <c r="H24" s="118" t="s">
        <v>109</v>
      </c>
    </row>
    <row r="25" spans="1:8" x14ac:dyDescent="0.35">
      <c r="B25" s="152">
        <v>12</v>
      </c>
      <c r="C25" s="98" t="s">
        <v>71</v>
      </c>
      <c r="D25" s="99">
        <f>'iOS-Low'!E20</f>
        <v>0</v>
      </c>
      <c r="E25" s="94">
        <v>200</v>
      </c>
      <c r="F25" s="95">
        <f t="shared" si="2"/>
        <v>0</v>
      </c>
      <c r="G25" s="99">
        <f t="shared" si="3"/>
        <v>0</v>
      </c>
      <c r="H25" s="124" t="s">
        <v>109</v>
      </c>
    </row>
    <row r="26" spans="1:8" x14ac:dyDescent="0.35">
      <c r="B26" s="152">
        <v>14</v>
      </c>
      <c r="C26" s="76" t="s">
        <v>72</v>
      </c>
      <c r="D26" s="87">
        <f>'iOS-Mid'!E20</f>
        <v>0</v>
      </c>
      <c r="E26" s="82">
        <v>200</v>
      </c>
      <c r="F26" s="95">
        <f t="shared" si="2"/>
        <v>0</v>
      </c>
      <c r="G26" s="87">
        <f t="shared" si="3"/>
        <v>0</v>
      </c>
      <c r="H26" s="122" t="s">
        <v>109</v>
      </c>
    </row>
    <row r="27" spans="1:8" ht="15" thickBot="1" x14ac:dyDescent="0.4">
      <c r="B27" s="152">
        <v>16</v>
      </c>
      <c r="C27" s="77" t="s">
        <v>73</v>
      </c>
      <c r="D27" s="88">
        <f>'iOS-High'!E20</f>
        <v>0</v>
      </c>
      <c r="E27" s="81">
        <v>200</v>
      </c>
      <c r="F27" s="85">
        <f t="shared" si="2"/>
        <v>0</v>
      </c>
      <c r="G27" s="88">
        <f t="shared" si="3"/>
        <v>0</v>
      </c>
      <c r="H27" s="118" t="s">
        <v>109</v>
      </c>
    </row>
    <row r="28" spans="1:8" ht="15" thickBot="1" x14ac:dyDescent="0.4">
      <c r="B28" s="148"/>
      <c r="C28" s="100" t="s">
        <v>104</v>
      </c>
      <c r="D28" s="101"/>
      <c r="E28" s="102"/>
      <c r="F28" s="162">
        <f>SUM(F20:F27)</f>
        <v>0</v>
      </c>
    </row>
    <row r="29" spans="1:8" ht="24" thickBot="1" x14ac:dyDescent="0.6">
      <c r="C29" s="213" t="s">
        <v>38</v>
      </c>
      <c r="D29" s="214"/>
      <c r="E29" s="214"/>
      <c r="F29" s="215"/>
      <c r="G29" s="219" t="s">
        <v>106</v>
      </c>
      <c r="H29" s="220"/>
    </row>
    <row r="30" spans="1:8" ht="44" thickBot="1" x14ac:dyDescent="0.4">
      <c r="B30" s="138" t="s">
        <v>105</v>
      </c>
      <c r="C30" s="55" t="s">
        <v>37</v>
      </c>
      <c r="D30" s="56" t="s">
        <v>35</v>
      </c>
      <c r="E30" s="55" t="s">
        <v>58</v>
      </c>
      <c r="F30" s="57" t="s">
        <v>59</v>
      </c>
      <c r="G30" s="103" t="s">
        <v>107</v>
      </c>
      <c r="H30" s="103" t="s">
        <v>108</v>
      </c>
    </row>
    <row r="31" spans="1:8" s="22" customFormat="1" ht="29.5" thickBot="1" x14ac:dyDescent="0.4">
      <c r="A31" s="13"/>
      <c r="B31" s="153">
        <v>21</v>
      </c>
      <c r="C31" s="23" t="s">
        <v>33</v>
      </c>
      <c r="D31" s="32">
        <f>'MDM&amp; Onsite Support'!C9</f>
        <v>0</v>
      </c>
      <c r="E31" s="14">
        <v>6</v>
      </c>
      <c r="F31" s="25">
        <f>E31*D31</f>
        <v>0</v>
      </c>
      <c r="G31" s="128">
        <f>D31</f>
        <v>0</v>
      </c>
      <c r="H31" s="129" t="s">
        <v>109</v>
      </c>
    </row>
    <row r="32" spans="1:8" s="22" customFormat="1" ht="29" x14ac:dyDescent="0.35">
      <c r="B32" s="154"/>
      <c r="C32" s="55" t="s">
        <v>36</v>
      </c>
      <c r="D32" s="56" t="s">
        <v>57</v>
      </c>
      <c r="E32" s="55" t="s">
        <v>58</v>
      </c>
      <c r="F32" s="57" t="s">
        <v>64</v>
      </c>
      <c r="G32" s="57"/>
      <c r="H32" s="57"/>
    </row>
    <row r="33" spans="1:8" s="22" customFormat="1" ht="29.5" thickBot="1" x14ac:dyDescent="0.4">
      <c r="A33" s="13"/>
      <c r="B33" s="153">
        <v>22</v>
      </c>
      <c r="C33" s="24" t="s">
        <v>34</v>
      </c>
      <c r="D33" s="33">
        <f>'MDM&amp; Onsite Support'!C11</f>
        <v>0</v>
      </c>
      <c r="E33" s="15">
        <v>770</v>
      </c>
      <c r="F33" s="21">
        <f>E33*D33*12</f>
        <v>0</v>
      </c>
      <c r="G33" s="19">
        <f>D33</f>
        <v>0</v>
      </c>
      <c r="H33" s="115" t="s">
        <v>109</v>
      </c>
    </row>
    <row r="34" spans="1:8" ht="15" thickBot="1" x14ac:dyDescent="0.4">
      <c r="B34" s="148"/>
      <c r="C34" s="100" t="s">
        <v>104</v>
      </c>
      <c r="D34" s="101"/>
      <c r="E34" s="102"/>
      <c r="F34" s="162">
        <f>SUM(F31+F33)</f>
        <v>0</v>
      </c>
    </row>
    <row r="35" spans="1:8" s="22" customFormat="1" ht="24" thickBot="1" x14ac:dyDescent="0.4">
      <c r="B35" s="155"/>
      <c r="C35" s="216" t="s">
        <v>39</v>
      </c>
      <c r="D35" s="217"/>
      <c r="E35" s="217"/>
      <c r="F35" s="218"/>
      <c r="G35" s="219" t="s">
        <v>106</v>
      </c>
      <c r="H35" s="220"/>
    </row>
    <row r="36" spans="1:8" s="22" customFormat="1" ht="44" thickBot="1" x14ac:dyDescent="0.4">
      <c r="B36" s="138" t="s">
        <v>105</v>
      </c>
      <c r="C36" s="55" t="s">
        <v>40</v>
      </c>
      <c r="D36" s="55" t="s">
        <v>61</v>
      </c>
      <c r="E36" s="55" t="s">
        <v>58</v>
      </c>
      <c r="F36" s="57" t="s">
        <v>59</v>
      </c>
      <c r="G36" s="103" t="s">
        <v>107</v>
      </c>
      <c r="H36" s="103" t="s">
        <v>108</v>
      </c>
    </row>
    <row r="37" spans="1:8" s="13" customFormat="1" ht="29.5" thickBot="1" x14ac:dyDescent="0.4">
      <c r="B37" s="153">
        <v>23</v>
      </c>
      <c r="C37" s="18" t="s">
        <v>60</v>
      </c>
      <c r="D37" s="34">
        <f>'MDM&amp; Onsite Support'!C16</f>
        <v>0</v>
      </c>
      <c r="E37" s="15">
        <v>50</v>
      </c>
      <c r="F37" s="19">
        <f>E37*D37</f>
        <v>0</v>
      </c>
      <c r="G37" s="19">
        <f>D37</f>
        <v>0</v>
      </c>
      <c r="H37" s="115" t="s">
        <v>109</v>
      </c>
    </row>
    <row r="38" spans="1:8" ht="15" thickBot="1" x14ac:dyDescent="0.4">
      <c r="C38" s="100" t="s">
        <v>104</v>
      </c>
      <c r="D38" s="101"/>
      <c r="E38" s="102"/>
      <c r="F38" s="162">
        <f>SUM(F37)</f>
        <v>0</v>
      </c>
    </row>
  </sheetData>
  <dataConsolidate link="1"/>
  <mergeCells count="8">
    <mergeCell ref="C29:F29"/>
    <mergeCell ref="C35:F35"/>
    <mergeCell ref="C3:F3"/>
    <mergeCell ref="C18:F18"/>
    <mergeCell ref="G3:H3"/>
    <mergeCell ref="G18:H18"/>
    <mergeCell ref="G29:H29"/>
    <mergeCell ref="G35:H35"/>
  </mergeCells>
  <conditionalFormatting sqref="C2">
    <cfRule type="expression" dxfId="72" priority="1">
      <formula>C2="Completed"</formula>
    </cfRule>
    <cfRule type="expression" dxfId="71" priority="2">
      <formula>C2="Yet to be Completed"</formula>
    </cfRule>
  </conditionalFormatting>
  <hyperlinks>
    <hyperlink ref="B5" location="'Talk &amp; Text'!E6" display="'Talk &amp; Text'!E6" xr:uid="{00000000-0004-0000-0100-000000000000}"/>
    <hyperlink ref="B6" location="'And-Rugged'!E6" display="'And-Rugged'!E6" xr:uid="{00000000-0004-0000-0100-000001000000}"/>
    <hyperlink ref="B7" location="'And-Low'!E6" display="'And-Low'!E6" xr:uid="{00000000-0004-0000-0100-000002000000}"/>
    <hyperlink ref="B8" location="'And-Mid'!E6" display="'And-Mid'!E6" xr:uid="{00000000-0004-0000-0100-000003000000}"/>
    <hyperlink ref="B9" location="'And-High'!E6" display="'And-High'!E6" xr:uid="{00000000-0004-0000-0100-000004000000}"/>
    <hyperlink ref="B10" location="'iOS-Low'!E6" display="'iOS-Low'!E6" xr:uid="{00000000-0004-0000-0100-000005000000}"/>
    <hyperlink ref="B11" location="'iOS-Mid'!E6" display="'iOS-Mid'!E6" xr:uid="{00000000-0004-0000-0100-000006000000}"/>
    <hyperlink ref="B12" location="'iOS-High'!E6" display="'iOS-High'!E6" xr:uid="{00000000-0004-0000-0100-000007000000}"/>
    <hyperlink ref="B13" location="'Ancillary Equipment'!E7" display="'Ancillary Equipment'!E7" xr:uid="{00000000-0004-0000-0100-000008000000}"/>
    <hyperlink ref="B14" location="'Ancillary Equipment'!E13" display="'Ancillary Equipment'!E13" xr:uid="{00000000-0004-0000-0100-000009000000}"/>
    <hyperlink ref="B15" location="'Ancillary Equipment'!E19" display="'Ancillary Equipment'!E19" xr:uid="{00000000-0004-0000-0100-00000A000000}"/>
    <hyperlink ref="B20" location="'Talk &amp; Text'!E14" display="'Talk &amp; Text'!E14" xr:uid="{00000000-0004-0000-0100-00000B000000}"/>
    <hyperlink ref="B21" location="'And-Rugged'!E32" display="'And-Rugged'!E32" xr:uid="{00000000-0004-0000-0100-00000C000000}"/>
    <hyperlink ref="B22" location="'And-Low'!E22" display="'And-Low'!E22" xr:uid="{00000000-0004-0000-0100-00000D000000}"/>
    <hyperlink ref="B23" location="'And-Mid'!E22" display="'And-Mid'!E22" xr:uid="{00000000-0004-0000-0100-00000E000000}"/>
    <hyperlink ref="B24" location="'And-High'!E22" display="'And-High'!E22" xr:uid="{00000000-0004-0000-0100-00000F000000}"/>
    <hyperlink ref="B25" location="'iOS-Low'!E22" display="'iOS-Low'!E22" xr:uid="{00000000-0004-0000-0100-000010000000}"/>
    <hyperlink ref="B26" location="'iOS-Mid'!E22" display="'iOS-Mid'!E22" xr:uid="{00000000-0004-0000-0100-000011000000}"/>
    <hyperlink ref="B27" location="'iOS-High'!E22" display="'iOS-High'!E22" xr:uid="{00000000-0004-0000-0100-000012000000}"/>
    <hyperlink ref="B31" location="'MDM&amp; Onsite Support'!A1" display="'MDM&amp; Onsite Support'!A1" xr:uid="{00000000-0004-0000-0100-000013000000}"/>
    <hyperlink ref="B33" location="'MDM&amp; Onsite Support'!A1" display="'MDM&amp; Onsite Support'!A1" xr:uid="{00000000-0004-0000-0100-000014000000}"/>
    <hyperlink ref="B37" location="'MDM&amp; Onsite Support'!A1" display="'MDM&amp; Onsite Support'!A1" xr:uid="{00000000-0004-0000-0100-000015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3" tint="-0.499984740745262"/>
  </sheetPr>
  <dimension ref="A1:F15"/>
  <sheetViews>
    <sheetView showGridLines="0" zoomScale="85" zoomScaleNormal="85" workbookViewId="0"/>
  </sheetViews>
  <sheetFormatPr defaultRowHeight="14.5" x14ac:dyDescent="0.35"/>
  <cols>
    <col min="1" max="1" width="3.1796875" customWidth="1"/>
    <col min="2" max="2" width="7.81640625" customWidth="1"/>
    <col min="3" max="3" width="21.81640625" customWidth="1"/>
    <col min="4" max="4" width="37.54296875" customWidth="1"/>
    <col min="5" max="6" width="30.453125" customWidth="1"/>
  </cols>
  <sheetData>
    <row r="1" spans="1:6" ht="59.15" customHeight="1" thickBot="1" x14ac:dyDescent="0.4"/>
    <row r="2" spans="1:6" ht="17.5" customHeight="1" thickBot="1" x14ac:dyDescent="0.4">
      <c r="D2" s="142" t="s">
        <v>87</v>
      </c>
      <c r="E2" s="157" t="str">
        <f>Instructions!J59</f>
        <v>Yet to be Completed</v>
      </c>
    </row>
    <row r="3" spans="1:6" ht="24.65" customHeight="1" thickBot="1" x14ac:dyDescent="0.4">
      <c r="E3" s="61" t="str">
        <f>IF(E5="","A Handset Manufacturer &amp; Model Must Be Stated In Cell E5 below","")</f>
        <v>A Handset Manufacturer &amp; Model Must Be Stated In Cell E5 below</v>
      </c>
    </row>
    <row r="4" spans="1:6" ht="21.5" thickBot="1" x14ac:dyDescent="0.55000000000000004">
      <c r="A4" s="104"/>
      <c r="B4" s="225" t="s">
        <v>29</v>
      </c>
      <c r="C4" s="226"/>
      <c r="D4" s="226"/>
      <c r="E4" s="227"/>
      <c r="F4" s="50"/>
    </row>
    <row r="5" spans="1:6" ht="21.5" thickBot="1" x14ac:dyDescent="0.55000000000000004">
      <c r="A5" s="104" t="str">
        <f>IF(E5="","x","")</f>
        <v>x</v>
      </c>
      <c r="B5" s="31"/>
      <c r="C5" s="49"/>
      <c r="D5" s="60" t="s">
        <v>93</v>
      </c>
      <c r="E5" s="169"/>
    </row>
    <row r="6" spans="1:6" ht="19" thickBot="1" x14ac:dyDescent="0.4">
      <c r="A6" s="104" t="str">
        <f>IF(E7="","x","")</f>
        <v>x</v>
      </c>
      <c r="B6" s="1" t="s">
        <v>0</v>
      </c>
      <c r="C6" s="139" t="s">
        <v>1</v>
      </c>
      <c r="D6" s="140" t="s">
        <v>2</v>
      </c>
      <c r="E6" s="141" t="s">
        <v>120</v>
      </c>
    </row>
    <row r="7" spans="1:6" ht="31.5" thickBot="1" x14ac:dyDescent="0.4">
      <c r="A7" s="104" t="e">
        <f>IF(#REF!="","x","")</f>
        <v>#REF!</v>
      </c>
      <c r="B7" s="8">
        <v>1</v>
      </c>
      <c r="C7" s="10" t="s">
        <v>27</v>
      </c>
      <c r="D7" s="9" t="s">
        <v>28</v>
      </c>
      <c r="E7" s="156"/>
    </row>
    <row r="8" spans="1:6" ht="16" thickBot="1" x14ac:dyDescent="0.4">
      <c r="A8" s="104"/>
      <c r="B8" s="142"/>
      <c r="C8" s="142"/>
      <c r="D8" s="142" t="s">
        <v>89</v>
      </c>
      <c r="E8" s="142" t="s">
        <v>90</v>
      </c>
    </row>
    <row r="9" spans="1:6" ht="15.5" x14ac:dyDescent="0.35">
      <c r="A9" s="104" t="str">
        <f t="shared" ref="A9:A14" si="0">IF(E9="","x","")</f>
        <v>x</v>
      </c>
      <c r="B9" s="221">
        <v>2</v>
      </c>
      <c r="C9" s="223" t="s">
        <v>46</v>
      </c>
      <c r="D9" s="5" t="s">
        <v>15</v>
      </c>
      <c r="E9" s="158"/>
    </row>
    <row r="10" spans="1:6" ht="15.5" x14ac:dyDescent="0.35">
      <c r="A10" s="104" t="str">
        <f t="shared" si="0"/>
        <v>x</v>
      </c>
      <c r="B10" s="221"/>
      <c r="C10" s="223"/>
      <c r="D10" s="2" t="s">
        <v>24</v>
      </c>
      <c r="E10" s="159"/>
    </row>
    <row r="11" spans="1:6" ht="14.5" customHeight="1" x14ac:dyDescent="0.35">
      <c r="A11" s="104" t="str">
        <f t="shared" si="0"/>
        <v>x</v>
      </c>
      <c r="B11" s="221"/>
      <c r="C11" s="223"/>
      <c r="D11" s="4" t="s">
        <v>19</v>
      </c>
      <c r="E11" s="159"/>
    </row>
    <row r="12" spans="1:6" ht="15.5" x14ac:dyDescent="0.35">
      <c r="A12" s="104" t="str">
        <f t="shared" si="0"/>
        <v>x</v>
      </c>
      <c r="B12" s="221"/>
      <c r="C12" s="223"/>
      <c r="D12" s="2" t="s">
        <v>21</v>
      </c>
      <c r="E12" s="159"/>
    </row>
    <row r="13" spans="1:6" ht="15.5" x14ac:dyDescent="0.35">
      <c r="A13" s="104"/>
      <c r="B13" s="221"/>
      <c r="C13" s="223"/>
      <c r="D13" s="2" t="s">
        <v>180</v>
      </c>
      <c r="E13" s="159"/>
    </row>
    <row r="14" spans="1:6" ht="16" thickBot="1" x14ac:dyDescent="0.4">
      <c r="A14" s="104" t="str">
        <f t="shared" si="0"/>
        <v>x</v>
      </c>
      <c r="B14" s="222"/>
      <c r="C14" s="224"/>
      <c r="D14" s="3" t="s">
        <v>18</v>
      </c>
      <c r="E14" s="160"/>
    </row>
    <row r="15" spans="1:6" ht="16" thickBot="1" x14ac:dyDescent="0.4">
      <c r="A15" s="105">
        <f>COUNTIF(A4:A14,"x")</f>
        <v>7</v>
      </c>
      <c r="D15" s="142" t="s">
        <v>75</v>
      </c>
      <c r="E15" s="161">
        <f>SUM(E9:E14)</f>
        <v>0</v>
      </c>
    </row>
  </sheetData>
  <mergeCells count="3">
    <mergeCell ref="B9:B14"/>
    <mergeCell ref="C9:C14"/>
    <mergeCell ref="B4:E4"/>
  </mergeCells>
  <conditionalFormatting sqref="E2">
    <cfRule type="expression" dxfId="70" priority="1">
      <formula>E2="Completed"</formula>
    </cfRule>
    <cfRule type="expression" dxfId="69" priority="2">
      <formula>E2="Yet to be Completed"</formula>
    </cfRule>
  </conditionalFormatting>
  <conditionalFormatting sqref="E5">
    <cfRule type="expression" dxfId="68" priority="6">
      <formula>$E$5&lt;&gt;""</formula>
    </cfRule>
  </conditionalFormatting>
  <conditionalFormatting sqref="E7 E9:E14">
    <cfRule type="expression" dxfId="67" priority="4">
      <formula>E7&lt;&gt;""</formula>
    </cfRule>
  </conditionalFormatting>
  <dataValidations count="2">
    <dataValidation type="decimal" allowBlank="1" showInputMessage="1" showErrorMessage="1" errorTitle="Invalid Format" error="Only positive numeric values can be entered in this cell - negative numbers, letters, special characters, etc. should not be entered" sqref="E7 E9:E14" xr:uid="{00000000-0002-0000-0200-000000000000}">
      <formula1>0</formula1>
      <formula2>1000000</formula2>
    </dataValidation>
    <dataValidation type="textLength" allowBlank="1" showInputMessage="1" showErrorMessage="1" errorTitle="Invalid Entry" error="Only text (between 5 and 50 characters) can be entered in this cell" sqref="E5" xr:uid="{00000000-0002-0000-0200-000001000000}">
      <formula1>5</formula1>
      <formula2>50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3" tint="-0.499984740745262"/>
  </sheetPr>
  <dimension ref="A1:G19"/>
  <sheetViews>
    <sheetView showGridLines="0" zoomScale="85" zoomScaleNormal="85" workbookViewId="0"/>
  </sheetViews>
  <sheetFormatPr defaultRowHeight="14.5" x14ac:dyDescent="0.35"/>
  <cols>
    <col min="1" max="1" width="2.81640625" customWidth="1"/>
    <col min="2" max="2" width="7.54296875" customWidth="1"/>
    <col min="3" max="3" width="21.81640625" customWidth="1"/>
    <col min="4" max="4" width="37.54296875" customWidth="1"/>
    <col min="5" max="6" width="30.453125" customWidth="1"/>
    <col min="7" max="7" width="24.453125" customWidth="1"/>
    <col min="8" max="8" width="20.81640625" customWidth="1"/>
  </cols>
  <sheetData>
    <row r="1" spans="1:7" ht="36.65" customHeight="1" thickBot="1" x14ac:dyDescent="0.4"/>
    <row r="2" spans="1:7" ht="16" thickBot="1" x14ac:dyDescent="0.4">
      <c r="F2" s="142" t="s">
        <v>87</v>
      </c>
      <c r="G2" s="157" t="str">
        <f>Instructions!J60</f>
        <v>Yet to be Completed</v>
      </c>
    </row>
    <row r="3" spans="1:7" ht="29.5" customHeight="1" thickBot="1" x14ac:dyDescent="0.4">
      <c r="E3" s="61" t="str">
        <f>IF(E5="","A Handset Manufacturer &amp; Model Must Be Stated In Cell E5 below","")</f>
        <v>A Handset Manufacturer &amp; Model Must Be Stated In Cell E5 below</v>
      </c>
    </row>
    <row r="4" spans="1:7" ht="29.5" customHeight="1" thickBot="1" x14ac:dyDescent="0.55000000000000004">
      <c r="A4" s="104"/>
      <c r="B4" s="225" t="s">
        <v>30</v>
      </c>
      <c r="C4" s="226"/>
      <c r="D4" s="226"/>
      <c r="E4" s="226"/>
      <c r="F4" s="226"/>
      <c r="G4" s="227"/>
    </row>
    <row r="5" spans="1:7" ht="21.5" thickBot="1" x14ac:dyDescent="0.55000000000000004">
      <c r="A5" s="104" t="str">
        <f>IF(E5="","x","")</f>
        <v>x</v>
      </c>
      <c r="B5" s="31"/>
      <c r="C5" s="49"/>
      <c r="D5" s="60" t="s">
        <v>94</v>
      </c>
      <c r="E5" s="168"/>
      <c r="F5" s="31"/>
      <c r="G5" s="62"/>
    </row>
    <row r="6" spans="1:7" ht="31.5" thickBot="1" x14ac:dyDescent="0.4">
      <c r="A6" s="104" t="e">
        <f>IF(#REF!="","x","")</f>
        <v>#REF!</v>
      </c>
      <c r="B6" s="1" t="s">
        <v>0</v>
      </c>
      <c r="C6" s="143" t="s">
        <v>1</v>
      </c>
      <c r="D6" s="144" t="s">
        <v>2</v>
      </c>
      <c r="E6" s="143" t="s">
        <v>120</v>
      </c>
      <c r="F6" s="143" t="s">
        <v>168</v>
      </c>
      <c r="G6" s="145" t="s">
        <v>62</v>
      </c>
    </row>
    <row r="7" spans="1:7" ht="31.5" thickBot="1" x14ac:dyDescent="0.4">
      <c r="A7" s="104" t="str">
        <f>IF(F7="","x","")</f>
        <v>x</v>
      </c>
      <c r="B7" s="11">
        <v>3</v>
      </c>
      <c r="C7" s="10" t="s">
        <v>27</v>
      </c>
      <c r="D7" s="9" t="s">
        <v>28</v>
      </c>
      <c r="E7" s="163">
        <f>F7*(1-G7)</f>
        <v>0</v>
      </c>
      <c r="F7" s="156"/>
      <c r="G7" s="106"/>
    </row>
    <row r="8" spans="1:7" ht="16" thickBot="1" x14ac:dyDescent="0.4">
      <c r="A8" s="104" t="str">
        <f>IF(G7="","x","")</f>
        <v>x</v>
      </c>
      <c r="B8" s="142"/>
      <c r="C8" s="142"/>
      <c r="D8" s="142" t="s">
        <v>89</v>
      </c>
      <c r="E8" s="142" t="s">
        <v>90</v>
      </c>
      <c r="F8" s="50"/>
    </row>
    <row r="9" spans="1:7" ht="15.5" x14ac:dyDescent="0.35">
      <c r="A9" s="104" t="str">
        <f>IF(E9="","x","")</f>
        <v>x</v>
      </c>
      <c r="B9" s="228">
        <v>4</v>
      </c>
      <c r="C9" s="229" t="s">
        <v>46</v>
      </c>
      <c r="D9" s="2" t="s">
        <v>15</v>
      </c>
      <c r="E9" s="158"/>
    </row>
    <row r="10" spans="1:7" ht="15.5" x14ac:dyDescent="0.35">
      <c r="A10" s="104" t="str">
        <f t="shared" ref="A10:A18" si="0">IF(E10="","x","")</f>
        <v>x</v>
      </c>
      <c r="B10" s="221"/>
      <c r="C10" s="223"/>
      <c r="D10" s="2" t="s">
        <v>24</v>
      </c>
      <c r="E10" s="158"/>
    </row>
    <row r="11" spans="1:7" ht="14.5" customHeight="1" x14ac:dyDescent="0.35">
      <c r="A11" s="104" t="str">
        <f t="shared" si="0"/>
        <v>x</v>
      </c>
      <c r="B11" s="221"/>
      <c r="C11" s="223"/>
      <c r="D11" s="2" t="s">
        <v>16</v>
      </c>
      <c r="E11" s="158"/>
    </row>
    <row r="12" spans="1:7" ht="15.5" x14ac:dyDescent="0.35">
      <c r="A12" s="104" t="str">
        <f t="shared" si="0"/>
        <v>x</v>
      </c>
      <c r="B12" s="221"/>
      <c r="C12" s="223"/>
      <c r="D12" s="2" t="s">
        <v>20</v>
      </c>
      <c r="E12" s="158"/>
    </row>
    <row r="13" spans="1:7" ht="15.5" x14ac:dyDescent="0.35">
      <c r="A13" s="104" t="str">
        <f t="shared" si="0"/>
        <v>x</v>
      </c>
      <c r="B13" s="221"/>
      <c r="C13" s="223"/>
      <c r="D13" s="6" t="s">
        <v>43</v>
      </c>
      <c r="E13" s="158"/>
    </row>
    <row r="14" spans="1:7" ht="24.65" customHeight="1" x14ac:dyDescent="0.35">
      <c r="A14" s="104" t="str">
        <f t="shared" si="0"/>
        <v>x</v>
      </c>
      <c r="B14" s="221"/>
      <c r="C14" s="223"/>
      <c r="D14" s="6" t="s">
        <v>181</v>
      </c>
      <c r="E14" s="158"/>
    </row>
    <row r="15" spans="1:7" ht="15.5" x14ac:dyDescent="0.35">
      <c r="A15" s="104" t="str">
        <f t="shared" si="0"/>
        <v>x</v>
      </c>
      <c r="B15" s="221"/>
      <c r="C15" s="223"/>
      <c r="D15" s="2" t="s">
        <v>21</v>
      </c>
      <c r="E15" s="158"/>
    </row>
    <row r="16" spans="1:7" ht="15.5" x14ac:dyDescent="0.35">
      <c r="A16" s="104" t="str">
        <f t="shared" si="0"/>
        <v>x</v>
      </c>
      <c r="B16" s="221"/>
      <c r="C16" s="223"/>
      <c r="D16" s="2" t="s">
        <v>17</v>
      </c>
      <c r="E16" s="158"/>
    </row>
    <row r="17" spans="1:5" ht="15.5" x14ac:dyDescent="0.35">
      <c r="A17" s="104" t="str">
        <f t="shared" si="0"/>
        <v>x</v>
      </c>
      <c r="B17" s="221"/>
      <c r="C17" s="223"/>
      <c r="D17" s="2" t="s">
        <v>18</v>
      </c>
      <c r="E17" s="158"/>
    </row>
    <row r="18" spans="1:5" ht="16" thickBot="1" x14ac:dyDescent="0.4">
      <c r="A18" s="104" t="str">
        <f t="shared" si="0"/>
        <v>x</v>
      </c>
      <c r="B18" s="222"/>
      <c r="C18" s="224"/>
      <c r="D18" s="3" t="s">
        <v>23</v>
      </c>
      <c r="E18" s="158"/>
    </row>
    <row r="19" spans="1:5" ht="16" thickBot="1" x14ac:dyDescent="0.4">
      <c r="A19" s="104">
        <f>COUNTIF(A5:A18,"x")</f>
        <v>13</v>
      </c>
      <c r="D19" s="142" t="s">
        <v>75</v>
      </c>
      <c r="E19" s="161">
        <f>SUM(E9:E18)</f>
        <v>0</v>
      </c>
    </row>
  </sheetData>
  <mergeCells count="3">
    <mergeCell ref="B9:B18"/>
    <mergeCell ref="C9:C18"/>
    <mergeCell ref="B4:G4"/>
  </mergeCells>
  <conditionalFormatting sqref="E5">
    <cfRule type="expression" dxfId="66" priority="1">
      <formula>$E$5&lt;&gt;""</formula>
    </cfRule>
  </conditionalFormatting>
  <conditionalFormatting sqref="E9:E18">
    <cfRule type="expression" dxfId="65" priority="2">
      <formula>E9&lt;&gt;""</formula>
    </cfRule>
  </conditionalFormatting>
  <conditionalFormatting sqref="E10:E18">
    <cfRule type="expression" dxfId="64" priority="9">
      <formula>E10&gt;0</formula>
    </cfRule>
  </conditionalFormatting>
  <conditionalFormatting sqref="E7:G7">
    <cfRule type="expression" dxfId="63" priority="5">
      <formula>E7&lt;&gt;""</formula>
    </cfRule>
  </conditionalFormatting>
  <conditionalFormatting sqref="G2">
    <cfRule type="expression" dxfId="62" priority="7">
      <formula>G2="Completed"</formula>
    </cfRule>
    <cfRule type="expression" dxfId="61" priority="8">
      <formula>G2="Yet to be Completed"</formula>
    </cfRule>
  </conditionalFormatting>
  <dataValidations count="2">
    <dataValidation type="textLength" allowBlank="1" showInputMessage="1" showErrorMessage="1" errorTitle="Invalid Entry" error="Only text (between 5 and 50 characters) can be entered in this cell" sqref="E5" xr:uid="{00000000-0002-0000-0300-000000000000}">
      <formula1>5</formula1>
      <formula2>50</formula2>
    </dataValidation>
    <dataValidation type="decimal" allowBlank="1" showInputMessage="1" showErrorMessage="1" errorTitle="Invalid Format" error="Only positive numeric values can be entered in this cell - negative numbers, letters, special characters, etc. should not be entered" sqref="F7:G7 E9:E18" xr:uid="{00000000-0002-0000-0300-000001000000}">
      <formula1>0</formula1>
      <formula2>1000000</formula2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3" tint="-0.499984740745262"/>
  </sheetPr>
  <dimension ref="A1:F21"/>
  <sheetViews>
    <sheetView showGridLines="0" zoomScale="85" zoomScaleNormal="85" workbookViewId="0"/>
  </sheetViews>
  <sheetFormatPr defaultRowHeight="14.5" x14ac:dyDescent="0.35"/>
  <cols>
    <col min="1" max="1" width="3.54296875" customWidth="1"/>
    <col min="2" max="2" width="6.81640625" customWidth="1"/>
    <col min="3" max="3" width="21.81640625" customWidth="1"/>
    <col min="4" max="4" width="37.54296875" customWidth="1"/>
    <col min="5" max="6" width="30.453125" customWidth="1"/>
  </cols>
  <sheetData>
    <row r="1" spans="1:6" ht="55.5" customHeight="1" thickBot="1" x14ac:dyDescent="0.4"/>
    <row r="2" spans="1:6" ht="16" thickBot="1" x14ac:dyDescent="0.4">
      <c r="D2" s="142" t="s">
        <v>87</v>
      </c>
      <c r="E2" s="157" t="str">
        <f>Instructions!J61</f>
        <v>Yet to be Completed</v>
      </c>
    </row>
    <row r="3" spans="1:6" ht="24.65" customHeight="1" thickBot="1" x14ac:dyDescent="0.4">
      <c r="E3" s="61" t="str">
        <f>IF(E5="","A Handset Manufacturer &amp; Model Must Be Stated In Cell E5 below","")</f>
        <v>A Handset Manufacturer &amp; Model Must Be Stated In Cell E5 below</v>
      </c>
    </row>
    <row r="4" spans="1:6" ht="21.5" thickBot="1" x14ac:dyDescent="0.55000000000000004">
      <c r="A4" s="107"/>
      <c r="B4" s="225" t="s">
        <v>48</v>
      </c>
      <c r="C4" s="226"/>
      <c r="D4" s="226"/>
      <c r="E4" s="227"/>
      <c r="F4" s="50"/>
    </row>
    <row r="5" spans="1:6" ht="21.5" thickBot="1" x14ac:dyDescent="0.55000000000000004">
      <c r="A5" s="107" t="str">
        <f>IF(E5="","x","")</f>
        <v>x</v>
      </c>
      <c r="B5" s="31"/>
      <c r="C5" s="49"/>
      <c r="D5" s="60" t="s">
        <v>93</v>
      </c>
      <c r="E5" s="169"/>
    </row>
    <row r="6" spans="1:6" ht="19" thickBot="1" x14ac:dyDescent="0.4">
      <c r="A6" s="107" t="str">
        <f>IF(E7="","x","")</f>
        <v>x</v>
      </c>
      <c r="B6" s="1" t="s">
        <v>0</v>
      </c>
      <c r="C6" s="146" t="s">
        <v>1</v>
      </c>
      <c r="D6" s="147" t="s">
        <v>2</v>
      </c>
      <c r="E6" s="143" t="s">
        <v>120</v>
      </c>
    </row>
    <row r="7" spans="1:6" ht="31.5" thickBot="1" x14ac:dyDescent="0.4">
      <c r="A7" s="107" t="e">
        <f>IF(#REF!="","x","")</f>
        <v>#REF!</v>
      </c>
      <c r="B7" s="7">
        <v>5</v>
      </c>
      <c r="C7" s="10" t="s">
        <v>27</v>
      </c>
      <c r="D7" s="9" t="s">
        <v>28</v>
      </c>
      <c r="E7" s="156"/>
    </row>
    <row r="8" spans="1:6" ht="16" thickBot="1" x14ac:dyDescent="0.4">
      <c r="A8" s="107"/>
      <c r="B8" s="142"/>
      <c r="C8" s="142"/>
      <c r="D8" s="142" t="s">
        <v>89</v>
      </c>
      <c r="E8" s="142" t="s">
        <v>90</v>
      </c>
    </row>
    <row r="9" spans="1:6" ht="15.5" x14ac:dyDescent="0.35">
      <c r="A9" s="107" t="str">
        <f>IF(E9="","x","")</f>
        <v>x</v>
      </c>
      <c r="B9" s="228">
        <v>6</v>
      </c>
      <c r="C9" s="229" t="s">
        <v>46</v>
      </c>
      <c r="D9" s="180" t="s">
        <v>15</v>
      </c>
      <c r="E9" s="181"/>
    </row>
    <row r="10" spans="1:6" ht="15.5" x14ac:dyDescent="0.35">
      <c r="A10" s="107" t="str">
        <f t="shared" ref="A10:A20" si="0">IF(E10="","x","")</f>
        <v>x</v>
      </c>
      <c r="B10" s="221"/>
      <c r="C10" s="223"/>
      <c r="D10" s="2" t="s">
        <v>24</v>
      </c>
      <c r="E10" s="158"/>
    </row>
    <row r="11" spans="1:6" ht="14.5" customHeight="1" x14ac:dyDescent="0.35">
      <c r="A11" s="107" t="str">
        <f t="shared" si="0"/>
        <v>x</v>
      </c>
      <c r="B11" s="221"/>
      <c r="C11" s="223"/>
      <c r="D11" s="2" t="s">
        <v>41</v>
      </c>
      <c r="E11" s="158"/>
    </row>
    <row r="12" spans="1:6" ht="15.65" customHeight="1" x14ac:dyDescent="0.35">
      <c r="A12" s="107" t="str">
        <f t="shared" si="0"/>
        <v>x</v>
      </c>
      <c r="B12" s="221"/>
      <c r="C12" s="223"/>
      <c r="D12" s="2" t="s">
        <v>42</v>
      </c>
      <c r="E12" s="158"/>
    </row>
    <row r="13" spans="1:6" ht="15.65" customHeight="1" x14ac:dyDescent="0.35">
      <c r="A13" s="107" t="str">
        <f t="shared" si="0"/>
        <v>x</v>
      </c>
      <c r="B13" s="221"/>
      <c r="C13" s="223"/>
      <c r="D13" s="2" t="s">
        <v>22</v>
      </c>
      <c r="E13" s="158"/>
    </row>
    <row r="14" spans="1:6" ht="14.5" customHeight="1" x14ac:dyDescent="0.35">
      <c r="A14" s="107" t="str">
        <f t="shared" si="0"/>
        <v>x</v>
      </c>
      <c r="B14" s="221"/>
      <c r="C14" s="223"/>
      <c r="D14" s="2" t="s">
        <v>16</v>
      </c>
      <c r="E14" s="158"/>
    </row>
    <row r="15" spans="1:6" ht="15.5" x14ac:dyDescent="0.35">
      <c r="A15" s="107" t="str">
        <f t="shared" si="0"/>
        <v>x</v>
      </c>
      <c r="B15" s="221"/>
      <c r="C15" s="223"/>
      <c r="D15" s="2" t="s">
        <v>20</v>
      </c>
      <c r="E15" s="158"/>
    </row>
    <row r="16" spans="1:6" ht="15.65" customHeight="1" x14ac:dyDescent="0.35">
      <c r="A16" s="107" t="str">
        <f t="shared" si="0"/>
        <v>x</v>
      </c>
      <c r="B16" s="221"/>
      <c r="C16" s="223"/>
      <c r="D16" s="6" t="s">
        <v>43</v>
      </c>
      <c r="E16" s="158"/>
    </row>
    <row r="17" spans="1:5" ht="15.65" customHeight="1" x14ac:dyDescent="0.35">
      <c r="A17" s="107" t="str">
        <f t="shared" si="0"/>
        <v>x</v>
      </c>
      <c r="B17" s="221"/>
      <c r="C17" s="223"/>
      <c r="D17" s="6" t="s">
        <v>44</v>
      </c>
      <c r="E17" s="158"/>
    </row>
    <row r="18" spans="1:5" ht="15.5" x14ac:dyDescent="0.35">
      <c r="A18" s="107" t="str">
        <f t="shared" si="0"/>
        <v>x</v>
      </c>
      <c r="B18" s="221"/>
      <c r="C18" s="223"/>
      <c r="D18" s="2" t="s">
        <v>21</v>
      </c>
      <c r="E18" s="158"/>
    </row>
    <row r="19" spans="1:5" ht="15.5" x14ac:dyDescent="0.35">
      <c r="A19" s="107" t="str">
        <f t="shared" si="0"/>
        <v>x</v>
      </c>
      <c r="B19" s="221"/>
      <c r="C19" s="223"/>
      <c r="D19" s="2" t="s">
        <v>17</v>
      </c>
      <c r="E19" s="158"/>
    </row>
    <row r="20" spans="1:5" ht="16" thickBot="1" x14ac:dyDescent="0.4">
      <c r="A20" s="107" t="str">
        <f t="shared" si="0"/>
        <v>x</v>
      </c>
      <c r="B20" s="222"/>
      <c r="C20" s="224"/>
      <c r="D20" s="3" t="s">
        <v>18</v>
      </c>
      <c r="E20" s="182"/>
    </row>
    <row r="21" spans="1:5" ht="16" thickBot="1" x14ac:dyDescent="0.4">
      <c r="A21" s="108">
        <f>COUNTIF(A5:A20,"x")</f>
        <v>14</v>
      </c>
      <c r="D21" s="178" t="s">
        <v>75</v>
      </c>
      <c r="E21" s="179">
        <f>SUM(E9:E20)</f>
        <v>0</v>
      </c>
    </row>
  </sheetData>
  <mergeCells count="3">
    <mergeCell ref="B9:B20"/>
    <mergeCell ref="C9:C20"/>
    <mergeCell ref="B4:E4"/>
  </mergeCells>
  <conditionalFormatting sqref="E2">
    <cfRule type="expression" dxfId="60" priority="2">
      <formula>E2="Completed"</formula>
    </cfRule>
    <cfRule type="expression" dxfId="59" priority="3">
      <formula>E2="Yet to be Completed"</formula>
    </cfRule>
  </conditionalFormatting>
  <conditionalFormatting sqref="E5">
    <cfRule type="expression" dxfId="58" priority="1">
      <formula>$E$5&lt;&gt;""</formula>
    </cfRule>
  </conditionalFormatting>
  <conditionalFormatting sqref="E7 E9:E20">
    <cfRule type="expression" dxfId="57" priority="4">
      <formula>E7&lt;&gt;""</formula>
    </cfRule>
    <cfRule type="expression" dxfId="56" priority="7">
      <formula>E7&gt;0</formula>
    </cfRule>
  </conditionalFormatting>
  <dataValidations count="2">
    <dataValidation type="decimal" allowBlank="1" showInputMessage="1" showErrorMessage="1" errorTitle="Invalid Format" error="Only positive numeric values can be entered in this cell - negative numbers, letters, special characters, etc. should not be entered" sqref="E7 E9:E20" xr:uid="{00000000-0002-0000-0400-000000000000}">
      <formula1>0</formula1>
      <formula2>1000000</formula2>
    </dataValidation>
    <dataValidation type="textLength" allowBlank="1" showInputMessage="1" showErrorMessage="1" errorTitle="Invalid Entry" error="Only text (between 5 and 50 characters) can be entered in this cell" sqref="E5" xr:uid="{00000000-0002-0000-0400-000001000000}">
      <formula1>5</formula1>
      <formula2>50</formula2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3" tint="-0.499984740745262"/>
  </sheetPr>
  <dimension ref="A1:G22"/>
  <sheetViews>
    <sheetView showGridLines="0" zoomScale="85" zoomScaleNormal="85" workbookViewId="0"/>
  </sheetViews>
  <sheetFormatPr defaultRowHeight="14.5" x14ac:dyDescent="0.35"/>
  <cols>
    <col min="1" max="1" width="3.81640625" style="104" customWidth="1"/>
    <col min="2" max="2" width="7.81640625" customWidth="1"/>
    <col min="3" max="3" width="21.81640625" customWidth="1"/>
    <col min="4" max="4" width="37.54296875" customWidth="1"/>
    <col min="5" max="5" width="30.453125" customWidth="1"/>
    <col min="6" max="6" width="29.1796875" customWidth="1"/>
    <col min="7" max="7" width="25.1796875" customWidth="1"/>
  </cols>
  <sheetData>
    <row r="1" spans="1:7" ht="64.5" customHeight="1" thickBot="1" x14ac:dyDescent="0.4"/>
    <row r="2" spans="1:7" ht="16" thickBot="1" x14ac:dyDescent="0.4">
      <c r="D2" s="142" t="s">
        <v>87</v>
      </c>
      <c r="E2" s="157" t="str">
        <f>Instructions!J62</f>
        <v>Yet to be Completed</v>
      </c>
    </row>
    <row r="3" spans="1:7" ht="28" customHeight="1" thickBot="1" x14ac:dyDescent="0.4">
      <c r="E3" s="61" t="str">
        <f>IF(E5="","A Handset Manufacturer &amp; Model Must Be Stated In Cell E5 below","")</f>
        <v>A Handset Manufacturer &amp; Model Must Be Stated In Cell E5 below</v>
      </c>
    </row>
    <row r="4" spans="1:7" ht="21.5" thickBot="1" x14ac:dyDescent="0.55000000000000004">
      <c r="A4" s="37"/>
      <c r="B4" s="225" t="s">
        <v>45</v>
      </c>
      <c r="C4" s="226"/>
      <c r="D4" s="226"/>
      <c r="E4" s="227"/>
      <c r="F4" s="50"/>
    </row>
    <row r="5" spans="1:7" ht="21.5" thickBot="1" x14ac:dyDescent="0.55000000000000004">
      <c r="A5" s="104" t="str">
        <f>IF(E5="","x","")</f>
        <v>x</v>
      </c>
      <c r="B5" s="31"/>
      <c r="C5" s="49"/>
      <c r="D5" s="60" t="s">
        <v>93</v>
      </c>
      <c r="E5" s="169"/>
      <c r="F5" s="195"/>
      <c r="G5" s="196"/>
    </row>
    <row r="6" spans="1:7" ht="58.75" customHeight="1" thickBot="1" x14ac:dyDescent="0.4">
      <c r="A6" s="104" t="str">
        <f>IF(E7="","x","")</f>
        <v/>
      </c>
      <c r="B6" s="63" t="s">
        <v>0</v>
      </c>
      <c r="C6" s="143" t="s">
        <v>1</v>
      </c>
      <c r="D6" s="143" t="s">
        <v>2</v>
      </c>
      <c r="E6" s="143" t="s">
        <v>120</v>
      </c>
      <c r="F6" s="143" t="s">
        <v>168</v>
      </c>
      <c r="G6" s="143" t="s">
        <v>62</v>
      </c>
    </row>
    <row r="7" spans="1:7" ht="31.5" thickBot="1" x14ac:dyDescent="0.4">
      <c r="A7" s="104" t="e">
        <f>IF(#REF!="","x","")</f>
        <v>#REF!</v>
      </c>
      <c r="B7" s="7">
        <v>7</v>
      </c>
      <c r="C7" s="10" t="s">
        <v>27</v>
      </c>
      <c r="D7" s="9" t="s">
        <v>28</v>
      </c>
      <c r="E7" s="163">
        <f>F7*(1-G7)</f>
        <v>0</v>
      </c>
      <c r="F7" s="156"/>
      <c r="G7" s="106"/>
    </row>
    <row r="8" spans="1:7" ht="16" thickBot="1" x14ac:dyDescent="0.4">
      <c r="B8" s="142"/>
      <c r="C8" s="142"/>
      <c r="D8" s="142" t="s">
        <v>89</v>
      </c>
      <c r="E8" s="142" t="s">
        <v>90</v>
      </c>
    </row>
    <row r="9" spans="1:7" ht="15.5" x14ac:dyDescent="0.35">
      <c r="A9" s="104" t="str">
        <f>IF(E9="","x","")</f>
        <v>x</v>
      </c>
      <c r="B9" s="228">
        <v>8</v>
      </c>
      <c r="C9" s="229" t="s">
        <v>46</v>
      </c>
      <c r="D9" s="2" t="s">
        <v>15</v>
      </c>
      <c r="E9" s="158"/>
    </row>
    <row r="10" spans="1:7" ht="15.5" x14ac:dyDescent="0.35">
      <c r="A10" s="104" t="str">
        <f t="shared" ref="A10:A21" si="0">IF(E10="","x","")</f>
        <v>x</v>
      </c>
      <c r="B10" s="221"/>
      <c r="C10" s="223"/>
      <c r="D10" s="2" t="s">
        <v>24</v>
      </c>
      <c r="E10" s="158"/>
    </row>
    <row r="11" spans="1:7" ht="14.5" customHeight="1" x14ac:dyDescent="0.35">
      <c r="A11" s="104" t="str">
        <f t="shared" si="0"/>
        <v>x</v>
      </c>
      <c r="B11" s="221"/>
      <c r="C11" s="223"/>
      <c r="D11" s="2" t="s">
        <v>41</v>
      </c>
      <c r="E11" s="158"/>
    </row>
    <row r="12" spans="1:7" ht="15.65" customHeight="1" x14ac:dyDescent="0.35">
      <c r="A12" s="104" t="str">
        <f t="shared" si="0"/>
        <v>x</v>
      </c>
      <c r="B12" s="221"/>
      <c r="C12" s="223"/>
      <c r="D12" s="2" t="s">
        <v>42</v>
      </c>
      <c r="E12" s="158"/>
    </row>
    <row r="13" spans="1:7" ht="15.65" customHeight="1" x14ac:dyDescent="0.35">
      <c r="A13" s="104" t="str">
        <f t="shared" si="0"/>
        <v>x</v>
      </c>
      <c r="B13" s="221"/>
      <c r="C13" s="223"/>
      <c r="D13" s="2" t="s">
        <v>22</v>
      </c>
      <c r="E13" s="158"/>
    </row>
    <row r="14" spans="1:7" ht="14.5" customHeight="1" x14ac:dyDescent="0.35">
      <c r="A14" s="104" t="str">
        <f t="shared" si="0"/>
        <v>x</v>
      </c>
      <c r="B14" s="221"/>
      <c r="C14" s="223"/>
      <c r="D14" s="2" t="s">
        <v>16</v>
      </c>
      <c r="E14" s="158"/>
    </row>
    <row r="15" spans="1:7" ht="15.5" x14ac:dyDescent="0.35">
      <c r="A15" s="104" t="str">
        <f t="shared" si="0"/>
        <v>x</v>
      </c>
      <c r="B15" s="221"/>
      <c r="C15" s="223"/>
      <c r="D15" s="2" t="s">
        <v>20</v>
      </c>
      <c r="E15" s="158"/>
    </row>
    <row r="16" spans="1:7" ht="15.65" customHeight="1" x14ac:dyDescent="0.35">
      <c r="A16" s="104" t="str">
        <f t="shared" si="0"/>
        <v>x</v>
      </c>
      <c r="B16" s="221"/>
      <c r="C16" s="223"/>
      <c r="D16" s="6" t="s">
        <v>43</v>
      </c>
      <c r="E16" s="158"/>
    </row>
    <row r="17" spans="1:5" ht="15.65" customHeight="1" x14ac:dyDescent="0.35">
      <c r="A17" s="104" t="str">
        <f t="shared" si="0"/>
        <v>x</v>
      </c>
      <c r="B17" s="221"/>
      <c r="C17" s="223"/>
      <c r="D17" s="6" t="s">
        <v>44</v>
      </c>
      <c r="E17" s="158"/>
    </row>
    <row r="18" spans="1:5" ht="15.5" x14ac:dyDescent="0.35">
      <c r="A18" s="104" t="str">
        <f t="shared" si="0"/>
        <v>x</v>
      </c>
      <c r="B18" s="221"/>
      <c r="C18" s="223"/>
      <c r="D18" s="2" t="s">
        <v>21</v>
      </c>
      <c r="E18" s="158"/>
    </row>
    <row r="19" spans="1:5" ht="15.5" x14ac:dyDescent="0.35">
      <c r="A19" s="104" t="str">
        <f t="shared" si="0"/>
        <v>x</v>
      </c>
      <c r="B19" s="221"/>
      <c r="C19" s="223"/>
      <c r="D19" s="2" t="s">
        <v>17</v>
      </c>
      <c r="E19" s="158"/>
    </row>
    <row r="20" spans="1:5" ht="15.5" x14ac:dyDescent="0.35">
      <c r="A20" s="104" t="str">
        <f t="shared" si="0"/>
        <v>x</v>
      </c>
      <c r="B20" s="221"/>
      <c r="C20" s="223"/>
      <c r="D20" s="2" t="s">
        <v>18</v>
      </c>
      <c r="E20" s="158"/>
    </row>
    <row r="21" spans="1:5" ht="16" thickBot="1" x14ac:dyDescent="0.4">
      <c r="A21" s="104" t="str">
        <f t="shared" si="0"/>
        <v>x</v>
      </c>
      <c r="B21" s="222"/>
      <c r="C21" s="224"/>
      <c r="D21" s="3" t="s">
        <v>23</v>
      </c>
      <c r="E21" s="158"/>
    </row>
    <row r="22" spans="1:5" ht="16" thickBot="1" x14ac:dyDescent="0.4">
      <c r="A22" s="105">
        <f>COUNTIF(A5:A21,"x")</f>
        <v>14</v>
      </c>
      <c r="D22" s="142" t="s">
        <v>75</v>
      </c>
      <c r="E22" s="164">
        <f>SUM(E9:E21)</f>
        <v>0</v>
      </c>
    </row>
  </sheetData>
  <mergeCells count="3">
    <mergeCell ref="B9:B21"/>
    <mergeCell ref="C9:C21"/>
    <mergeCell ref="B4:E4"/>
  </mergeCells>
  <conditionalFormatting sqref="E2">
    <cfRule type="expression" dxfId="55" priority="9">
      <formula>E2="Completed"</formula>
    </cfRule>
    <cfRule type="expression" dxfId="54" priority="10">
      <formula>E2="Yet to be Completed"</formula>
    </cfRule>
  </conditionalFormatting>
  <conditionalFormatting sqref="E5">
    <cfRule type="expression" dxfId="53" priority="5">
      <formula>$E$5&lt;&gt;""</formula>
    </cfRule>
  </conditionalFormatting>
  <conditionalFormatting sqref="E9:E21">
    <cfRule type="expression" dxfId="52" priority="11">
      <formula>E9&lt;&gt;""</formula>
    </cfRule>
    <cfRule type="expression" dxfId="51" priority="12">
      <formula>E9&gt;0</formula>
    </cfRule>
  </conditionalFormatting>
  <conditionalFormatting sqref="E7:F7">
    <cfRule type="expression" dxfId="50" priority="2">
      <formula>E7&gt;0</formula>
    </cfRule>
  </conditionalFormatting>
  <conditionalFormatting sqref="E7:G7">
    <cfRule type="expression" dxfId="49" priority="1">
      <formula>E7&lt;&gt;""</formula>
    </cfRule>
  </conditionalFormatting>
  <dataValidations count="2">
    <dataValidation type="decimal" allowBlank="1" showInputMessage="1" showErrorMessage="1" errorTitle="Invalid Format" error="Only positive numeric values can be entered in this cell - negative numbers, letters, special characters, etc. should not be entered" sqref="E7:G7 E9:E21" xr:uid="{00000000-0002-0000-0500-000000000000}">
      <formula1>0</formula1>
      <formula2>1000000</formula2>
    </dataValidation>
    <dataValidation type="textLength" allowBlank="1" showInputMessage="1" showErrorMessage="1" errorTitle="Invalid Entry" error="Only text (between 5 and 50 characters) can be entered in this cell" sqref="E5" xr:uid="{00000000-0002-0000-0500-000001000000}">
      <formula1>5</formula1>
      <formula2>50</formula2>
    </dataValidation>
  </dataValidations>
  <pageMargins left="0.7" right="0.7" top="0.75" bottom="0.75" header="0.3" footer="0.3"/>
  <ignoredErrors>
    <ignoredError sqref="E22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theme="3" tint="-0.499984740745262"/>
  </sheetPr>
  <dimension ref="A1:G22"/>
  <sheetViews>
    <sheetView showGridLines="0" zoomScale="85" zoomScaleNormal="85" workbookViewId="0"/>
  </sheetViews>
  <sheetFormatPr defaultRowHeight="14.5" x14ac:dyDescent="0.35"/>
  <cols>
    <col min="1" max="1" width="2.81640625" customWidth="1"/>
    <col min="2" max="2" width="8.81640625" customWidth="1"/>
    <col min="3" max="3" width="21.81640625" customWidth="1"/>
    <col min="4" max="4" width="37.54296875" customWidth="1"/>
    <col min="5" max="6" width="30.453125" customWidth="1"/>
    <col min="7" max="7" width="24.453125" customWidth="1"/>
    <col min="8" max="8" width="20.81640625" customWidth="1"/>
  </cols>
  <sheetData>
    <row r="1" spans="1:7" ht="52" customHeight="1" thickBot="1" x14ac:dyDescent="0.4"/>
    <row r="2" spans="1:7" ht="16" thickBot="1" x14ac:dyDescent="0.4">
      <c r="F2" s="142" t="s">
        <v>87</v>
      </c>
      <c r="G2" s="157" t="str">
        <f>Instructions!J63</f>
        <v>Yet to be Completed</v>
      </c>
    </row>
    <row r="3" spans="1:7" ht="27.65" customHeight="1" thickBot="1" x14ac:dyDescent="0.4">
      <c r="E3" s="61" t="str">
        <f>IF(E5="","A Handset Manufacturer &amp; Model Must Be Stated In Cell E5 below","")</f>
        <v>A Handset Manufacturer &amp; Model Must Be Stated In Cell E5 below</v>
      </c>
    </row>
    <row r="4" spans="1:7" ht="21.5" thickBot="1" x14ac:dyDescent="0.55000000000000004">
      <c r="A4" s="104"/>
      <c r="B4" s="225" t="s">
        <v>47</v>
      </c>
      <c r="C4" s="226"/>
      <c r="D4" s="226"/>
      <c r="E4" s="226"/>
      <c r="F4" s="226"/>
      <c r="G4" s="227"/>
    </row>
    <row r="5" spans="1:7" ht="21.5" thickBot="1" x14ac:dyDescent="0.55000000000000004">
      <c r="A5" s="104" t="str">
        <f>IF(E5="","x","")</f>
        <v>x</v>
      </c>
      <c r="B5" s="31"/>
      <c r="C5" s="49"/>
      <c r="D5" s="60" t="s">
        <v>94</v>
      </c>
      <c r="E5" s="168"/>
      <c r="F5" s="31"/>
      <c r="G5" s="62"/>
    </row>
    <row r="6" spans="1:7" ht="31.5" thickBot="1" x14ac:dyDescent="0.4">
      <c r="A6" s="104" t="e">
        <f>IF(#REF!="","x","")</f>
        <v>#REF!</v>
      </c>
      <c r="B6" s="63" t="s">
        <v>0</v>
      </c>
      <c r="C6" s="143" t="s">
        <v>1</v>
      </c>
      <c r="D6" s="143" t="s">
        <v>2</v>
      </c>
      <c r="E6" s="143" t="s">
        <v>120</v>
      </c>
      <c r="F6" s="143" t="s">
        <v>168</v>
      </c>
      <c r="G6" s="143" t="s">
        <v>62</v>
      </c>
    </row>
    <row r="7" spans="1:7" ht="31.5" thickBot="1" x14ac:dyDescent="0.4">
      <c r="A7" s="104" t="str">
        <f>IF(F7="","x","")</f>
        <v>x</v>
      </c>
      <c r="B7" s="7">
        <v>9</v>
      </c>
      <c r="C7" s="10" t="s">
        <v>27</v>
      </c>
      <c r="D7" s="9" t="s">
        <v>28</v>
      </c>
      <c r="E7" s="167">
        <f>F7*(1-G7)</f>
        <v>0</v>
      </c>
      <c r="F7" s="156"/>
      <c r="G7" s="106"/>
    </row>
    <row r="8" spans="1:7" ht="16" thickBot="1" x14ac:dyDescent="0.4">
      <c r="A8" s="104" t="str">
        <f>IF(G7="","x","")</f>
        <v>x</v>
      </c>
      <c r="B8" s="142"/>
      <c r="C8" s="142"/>
      <c r="D8" s="142" t="s">
        <v>89</v>
      </c>
      <c r="E8" s="142" t="s">
        <v>90</v>
      </c>
      <c r="F8" s="50"/>
    </row>
    <row r="9" spans="1:7" ht="15.5" x14ac:dyDescent="0.35">
      <c r="A9" s="104" t="str">
        <f>IF(E9="","x","")</f>
        <v>x</v>
      </c>
      <c r="B9" s="228">
        <v>10</v>
      </c>
      <c r="C9" s="229" t="s">
        <v>46</v>
      </c>
      <c r="D9" s="2" t="s">
        <v>15</v>
      </c>
      <c r="E9" s="158"/>
    </row>
    <row r="10" spans="1:7" ht="15.5" x14ac:dyDescent="0.35">
      <c r="A10" s="104" t="str">
        <f t="shared" ref="A10:A21" si="0">IF(E10="","x","")</f>
        <v>x</v>
      </c>
      <c r="B10" s="221"/>
      <c r="C10" s="223"/>
      <c r="D10" s="2" t="s">
        <v>24</v>
      </c>
      <c r="E10" s="158"/>
    </row>
    <row r="11" spans="1:7" ht="14.5" customHeight="1" x14ac:dyDescent="0.35">
      <c r="A11" s="104" t="str">
        <f t="shared" si="0"/>
        <v>x</v>
      </c>
      <c r="B11" s="221"/>
      <c r="C11" s="223"/>
      <c r="D11" s="2" t="s">
        <v>41</v>
      </c>
      <c r="E11" s="158"/>
    </row>
    <row r="12" spans="1:7" ht="15.65" customHeight="1" x14ac:dyDescent="0.35">
      <c r="A12" s="104" t="str">
        <f t="shared" si="0"/>
        <v>x</v>
      </c>
      <c r="B12" s="221"/>
      <c r="C12" s="223"/>
      <c r="D12" s="2" t="s">
        <v>42</v>
      </c>
      <c r="E12" s="158"/>
    </row>
    <row r="13" spans="1:7" ht="15.65" customHeight="1" x14ac:dyDescent="0.35">
      <c r="A13" s="104" t="str">
        <f t="shared" si="0"/>
        <v>x</v>
      </c>
      <c r="B13" s="221"/>
      <c r="C13" s="223"/>
      <c r="D13" s="2" t="s">
        <v>22</v>
      </c>
      <c r="E13" s="158"/>
    </row>
    <row r="14" spans="1:7" ht="14.5" customHeight="1" x14ac:dyDescent="0.35">
      <c r="A14" s="104" t="str">
        <f t="shared" si="0"/>
        <v>x</v>
      </c>
      <c r="B14" s="221"/>
      <c r="C14" s="223"/>
      <c r="D14" s="2" t="s">
        <v>16</v>
      </c>
      <c r="E14" s="158"/>
    </row>
    <row r="15" spans="1:7" ht="15.5" x14ac:dyDescent="0.35">
      <c r="A15" s="104" t="str">
        <f t="shared" si="0"/>
        <v>x</v>
      </c>
      <c r="B15" s="221"/>
      <c r="C15" s="223"/>
      <c r="D15" s="2" t="s">
        <v>20</v>
      </c>
      <c r="E15" s="158"/>
    </row>
    <row r="16" spans="1:7" ht="15.65" customHeight="1" x14ac:dyDescent="0.35">
      <c r="A16" s="104" t="str">
        <f t="shared" si="0"/>
        <v>x</v>
      </c>
      <c r="B16" s="221"/>
      <c r="C16" s="223"/>
      <c r="D16" s="6" t="s">
        <v>43</v>
      </c>
      <c r="E16" s="158"/>
    </row>
    <row r="17" spans="1:5" ht="15.65" customHeight="1" x14ac:dyDescent="0.35">
      <c r="A17" s="104" t="str">
        <f t="shared" si="0"/>
        <v>x</v>
      </c>
      <c r="B17" s="221"/>
      <c r="C17" s="223"/>
      <c r="D17" s="6" t="s">
        <v>181</v>
      </c>
      <c r="E17" s="158"/>
    </row>
    <row r="18" spans="1:5" ht="15.5" x14ac:dyDescent="0.35">
      <c r="A18" s="104" t="str">
        <f t="shared" si="0"/>
        <v>x</v>
      </c>
      <c r="B18" s="221"/>
      <c r="C18" s="223"/>
      <c r="D18" s="2" t="s">
        <v>21</v>
      </c>
      <c r="E18" s="158"/>
    </row>
    <row r="19" spans="1:5" ht="15.5" x14ac:dyDescent="0.35">
      <c r="A19" s="104" t="str">
        <f t="shared" si="0"/>
        <v>x</v>
      </c>
      <c r="B19" s="221"/>
      <c r="C19" s="223"/>
      <c r="D19" s="2" t="s">
        <v>17</v>
      </c>
      <c r="E19" s="158"/>
    </row>
    <row r="20" spans="1:5" ht="15.5" x14ac:dyDescent="0.35">
      <c r="A20" s="104" t="str">
        <f t="shared" si="0"/>
        <v>x</v>
      </c>
      <c r="B20" s="221"/>
      <c r="C20" s="223"/>
      <c r="D20" s="2" t="s">
        <v>18</v>
      </c>
      <c r="E20" s="158"/>
    </row>
    <row r="21" spans="1:5" ht="16" thickBot="1" x14ac:dyDescent="0.4">
      <c r="A21" s="104" t="str">
        <f t="shared" si="0"/>
        <v>x</v>
      </c>
      <c r="B21" s="222"/>
      <c r="C21" s="224"/>
      <c r="D21" s="3" t="s">
        <v>23</v>
      </c>
      <c r="E21" s="158"/>
    </row>
    <row r="22" spans="1:5" ht="16" thickBot="1" x14ac:dyDescent="0.4">
      <c r="A22" s="104">
        <f>COUNTIF(A5:A21,"x")</f>
        <v>16</v>
      </c>
      <c r="D22" s="142" t="s">
        <v>75</v>
      </c>
      <c r="E22" s="161">
        <f>SUM(E9:E21)</f>
        <v>0</v>
      </c>
    </row>
  </sheetData>
  <mergeCells count="3">
    <mergeCell ref="B9:B21"/>
    <mergeCell ref="C9:C21"/>
    <mergeCell ref="B4:G4"/>
  </mergeCells>
  <conditionalFormatting sqref="E5">
    <cfRule type="expression" dxfId="48" priority="2">
      <formula>$E$5&lt;&gt;""</formula>
    </cfRule>
  </conditionalFormatting>
  <conditionalFormatting sqref="E9:E21">
    <cfRule type="expression" dxfId="47" priority="4">
      <formula>E9&lt;&gt;""</formula>
    </cfRule>
    <cfRule type="expression" dxfId="46" priority="5">
      <formula>E9&gt;0</formula>
    </cfRule>
  </conditionalFormatting>
  <conditionalFormatting sqref="F7">
    <cfRule type="expression" dxfId="45" priority="13">
      <formula>F7&gt;0</formula>
    </cfRule>
  </conditionalFormatting>
  <conditionalFormatting sqref="F7:G7">
    <cfRule type="expression" dxfId="44" priority="1">
      <formula>F7&lt;&gt;""</formula>
    </cfRule>
  </conditionalFormatting>
  <conditionalFormatting sqref="G2">
    <cfRule type="expression" dxfId="43" priority="10">
      <formula>G2="Completed"</formula>
    </cfRule>
    <cfRule type="expression" dxfId="42" priority="11">
      <formula>G2="Yet to be Completed"</formula>
    </cfRule>
  </conditionalFormatting>
  <dataValidations count="2">
    <dataValidation type="decimal" allowBlank="1" showInputMessage="1" showErrorMessage="1" errorTitle="Invalid Format" error="Only positive numeric values can be entered in this cell - negative numbers, letters, special characters, etc. should not be entered" sqref="F7:G7 E9:E21" xr:uid="{00000000-0002-0000-0600-000000000000}">
      <formula1>0</formula1>
      <formula2>1000000</formula2>
    </dataValidation>
    <dataValidation type="textLength" allowBlank="1" showInputMessage="1" showErrorMessage="1" errorTitle="Invalid Entry" error="Only text (between 5 and 50 characters) can be entered in this cell" sqref="E5" xr:uid="{00000000-0002-0000-0600-000001000000}">
      <formula1>5</formula1>
      <formula2>50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theme="3" tint="-0.499984740745262"/>
  </sheetPr>
  <dimension ref="A1:G20"/>
  <sheetViews>
    <sheetView showGridLines="0" zoomScale="85" zoomScaleNormal="85" workbookViewId="0"/>
  </sheetViews>
  <sheetFormatPr defaultRowHeight="14.5" x14ac:dyDescent="0.35"/>
  <cols>
    <col min="1" max="1" width="2.81640625" style="104" customWidth="1"/>
    <col min="2" max="2" width="6" customWidth="1"/>
    <col min="3" max="3" width="21.81640625" customWidth="1"/>
    <col min="4" max="4" width="37.54296875" customWidth="1"/>
    <col min="5" max="6" width="30.453125" customWidth="1"/>
    <col min="7" max="7" width="24.453125" customWidth="1"/>
    <col min="8" max="8" width="20.81640625" customWidth="1"/>
  </cols>
  <sheetData>
    <row r="1" spans="1:7" ht="40" customHeight="1" thickBot="1" x14ac:dyDescent="0.4"/>
    <row r="2" spans="1:7" ht="16" thickBot="1" x14ac:dyDescent="0.4">
      <c r="F2" s="142" t="s">
        <v>87</v>
      </c>
      <c r="G2" s="157" t="str">
        <f>Instructions!J64</f>
        <v>Yet to be Completed</v>
      </c>
    </row>
    <row r="3" spans="1:7" ht="28" customHeight="1" thickBot="1" x14ac:dyDescent="0.4">
      <c r="E3" s="61" t="str">
        <f>IF(E5="","A Handset Manufacturer &amp; Model Must Be Stated In Cell E5 below","")</f>
        <v>A Handset Manufacturer &amp; Model Must Be Stated In Cell E5 below</v>
      </c>
    </row>
    <row r="4" spans="1:7" ht="21.5" thickBot="1" x14ac:dyDescent="0.55000000000000004">
      <c r="B4" s="225" t="s">
        <v>49</v>
      </c>
      <c r="C4" s="226"/>
      <c r="D4" s="226"/>
      <c r="E4" s="226"/>
      <c r="F4" s="226"/>
      <c r="G4" s="227"/>
    </row>
    <row r="5" spans="1:7" ht="21.5" thickBot="1" x14ac:dyDescent="0.55000000000000004">
      <c r="A5" s="104" t="str">
        <f>IF(E5="","x","")</f>
        <v>x</v>
      </c>
      <c r="B5" s="31"/>
      <c r="C5" s="49"/>
      <c r="D5" s="60" t="s">
        <v>94</v>
      </c>
      <c r="E5" s="169"/>
      <c r="F5" s="31"/>
      <c r="G5" s="62"/>
    </row>
    <row r="6" spans="1:7" ht="31.5" thickBot="1" x14ac:dyDescent="0.4">
      <c r="A6" s="104" t="e">
        <f>IF(#REF!="","x","")</f>
        <v>#REF!</v>
      </c>
      <c r="B6" s="63" t="s">
        <v>0</v>
      </c>
      <c r="C6" s="143" t="s">
        <v>1</v>
      </c>
      <c r="D6" s="143" t="s">
        <v>2</v>
      </c>
      <c r="E6" s="143" t="s">
        <v>121</v>
      </c>
      <c r="F6" s="143" t="s">
        <v>168</v>
      </c>
      <c r="G6" s="143" t="s">
        <v>62</v>
      </c>
    </row>
    <row r="7" spans="1:7" ht="31.5" thickBot="1" x14ac:dyDescent="0.4">
      <c r="A7" s="104" t="str">
        <f>IF(F7="","x","")</f>
        <v>x</v>
      </c>
      <c r="B7" s="7">
        <v>11</v>
      </c>
      <c r="C7" s="10" t="s">
        <v>27</v>
      </c>
      <c r="D7" s="9" t="s">
        <v>28</v>
      </c>
      <c r="E7" s="167">
        <f>F7*(1-G7)</f>
        <v>0</v>
      </c>
      <c r="F7" s="156"/>
      <c r="G7" s="106"/>
    </row>
    <row r="8" spans="1:7" ht="16" thickBot="1" x14ac:dyDescent="0.4">
      <c r="A8" s="104" t="str">
        <f>IF(G7="","x","")</f>
        <v>x</v>
      </c>
      <c r="B8" s="142"/>
      <c r="C8" s="142"/>
      <c r="D8" s="142" t="s">
        <v>89</v>
      </c>
      <c r="E8" s="142" t="s">
        <v>90</v>
      </c>
      <c r="F8" s="50"/>
    </row>
    <row r="9" spans="1:7" ht="15.5" x14ac:dyDescent="0.35">
      <c r="A9" s="104" t="str">
        <f>IF(E9="","x","")</f>
        <v>x</v>
      </c>
      <c r="B9" s="228">
        <v>12</v>
      </c>
      <c r="C9" s="229" t="s">
        <v>46</v>
      </c>
      <c r="D9" s="2" t="s">
        <v>15</v>
      </c>
      <c r="E9" s="158"/>
    </row>
    <row r="10" spans="1:7" ht="15.5" x14ac:dyDescent="0.35">
      <c r="A10" s="104" t="str">
        <f t="shared" ref="A10:A19" si="0">IF(E10="","x","")</f>
        <v>x</v>
      </c>
      <c r="B10" s="221"/>
      <c r="C10" s="223"/>
      <c r="D10" s="2" t="s">
        <v>24</v>
      </c>
      <c r="E10" s="158"/>
    </row>
    <row r="11" spans="1:7" ht="14.5" customHeight="1" x14ac:dyDescent="0.35">
      <c r="A11" s="104" t="str">
        <f t="shared" si="0"/>
        <v>x</v>
      </c>
      <c r="B11" s="221"/>
      <c r="C11" s="223"/>
      <c r="D11" s="2" t="s">
        <v>41</v>
      </c>
      <c r="E11" s="158"/>
    </row>
    <row r="12" spans="1:7" ht="15.65" customHeight="1" x14ac:dyDescent="0.35">
      <c r="A12" s="104" t="str">
        <f t="shared" si="0"/>
        <v>x</v>
      </c>
      <c r="B12" s="221"/>
      <c r="C12" s="223"/>
      <c r="D12" s="2" t="s">
        <v>42</v>
      </c>
      <c r="E12" s="158"/>
    </row>
    <row r="13" spans="1:7" ht="15.65" customHeight="1" x14ac:dyDescent="0.35">
      <c r="A13" s="104" t="str">
        <f t="shared" si="0"/>
        <v>x</v>
      </c>
      <c r="B13" s="221"/>
      <c r="C13" s="223"/>
      <c r="D13" s="2" t="s">
        <v>22</v>
      </c>
      <c r="E13" s="158"/>
    </row>
    <row r="14" spans="1:7" ht="14.5" customHeight="1" x14ac:dyDescent="0.35">
      <c r="A14" s="104" t="str">
        <f t="shared" si="0"/>
        <v>x</v>
      </c>
      <c r="B14" s="221"/>
      <c r="C14" s="223"/>
      <c r="D14" s="2" t="s">
        <v>16</v>
      </c>
      <c r="E14" s="158"/>
    </row>
    <row r="15" spans="1:7" ht="15.5" x14ac:dyDescent="0.35">
      <c r="A15" s="104" t="str">
        <f t="shared" si="0"/>
        <v>x</v>
      </c>
      <c r="B15" s="221"/>
      <c r="C15" s="223"/>
      <c r="D15" s="2" t="s">
        <v>20</v>
      </c>
      <c r="E15" s="158"/>
    </row>
    <row r="16" spans="1:7" ht="15.65" customHeight="1" x14ac:dyDescent="0.35">
      <c r="A16" s="104" t="str">
        <f t="shared" si="0"/>
        <v>x</v>
      </c>
      <c r="B16" s="221"/>
      <c r="C16" s="223"/>
      <c r="D16" s="6" t="s">
        <v>43</v>
      </c>
      <c r="E16" s="158"/>
    </row>
    <row r="17" spans="1:5" ht="15.5" x14ac:dyDescent="0.35">
      <c r="A17" s="104" t="str">
        <f t="shared" si="0"/>
        <v>x</v>
      </c>
      <c r="B17" s="221"/>
      <c r="C17" s="223"/>
      <c r="D17" s="2" t="s">
        <v>17</v>
      </c>
      <c r="E17" s="158"/>
    </row>
    <row r="18" spans="1:5" ht="15.5" x14ac:dyDescent="0.35">
      <c r="A18" s="104" t="str">
        <f t="shared" si="0"/>
        <v>x</v>
      </c>
      <c r="B18" s="221"/>
      <c r="C18" s="223"/>
      <c r="D18" s="2" t="s">
        <v>18</v>
      </c>
      <c r="E18" s="158"/>
    </row>
    <row r="19" spans="1:5" ht="16" thickBot="1" x14ac:dyDescent="0.4">
      <c r="A19" s="104" t="str">
        <f t="shared" si="0"/>
        <v>x</v>
      </c>
      <c r="B19" s="222"/>
      <c r="C19" s="224"/>
      <c r="D19" s="3" t="s">
        <v>23</v>
      </c>
      <c r="E19" s="158"/>
    </row>
    <row r="20" spans="1:5" ht="16" thickBot="1" x14ac:dyDescent="0.4">
      <c r="A20" s="104">
        <f>COUNTIF(A5:A19,"x")</f>
        <v>14</v>
      </c>
      <c r="D20" s="142" t="s">
        <v>75</v>
      </c>
      <c r="E20" s="161">
        <f>SUM(E9:E19)</f>
        <v>0</v>
      </c>
    </row>
  </sheetData>
  <mergeCells count="3">
    <mergeCell ref="B9:B19"/>
    <mergeCell ref="C9:C19"/>
    <mergeCell ref="B4:G4"/>
  </mergeCells>
  <conditionalFormatting sqref="E5">
    <cfRule type="expression" dxfId="41" priority="26">
      <formula>$E$5&lt;&gt;""</formula>
    </cfRule>
  </conditionalFormatting>
  <conditionalFormatting sqref="E9:E19">
    <cfRule type="expression" dxfId="40" priority="2">
      <formula>E9&lt;&gt;""</formula>
    </cfRule>
  </conditionalFormatting>
  <conditionalFormatting sqref="F7 E9:E19">
    <cfRule type="expression" dxfId="39" priority="7">
      <formula>E7&gt;0</formula>
    </cfRule>
  </conditionalFormatting>
  <conditionalFormatting sqref="F7:G7">
    <cfRule type="expression" dxfId="38" priority="1">
      <formula>F7&lt;&gt;""</formula>
    </cfRule>
  </conditionalFormatting>
  <conditionalFormatting sqref="G2">
    <cfRule type="expression" dxfId="37" priority="20">
      <formula>G2="Completed"</formula>
    </cfRule>
    <cfRule type="expression" dxfId="36" priority="21">
      <formula>G2="Yet to be Completed"</formula>
    </cfRule>
  </conditionalFormatting>
  <dataValidations count="2">
    <dataValidation type="textLength" allowBlank="1" showInputMessage="1" showErrorMessage="1" errorTitle="Invalid Entry" error="Only text (between 5 and 50 characters) can be entered in this cell" sqref="E5" xr:uid="{00000000-0002-0000-0700-000000000000}">
      <formula1>5</formula1>
      <formula2>50</formula2>
    </dataValidation>
    <dataValidation type="decimal" allowBlank="1" showInputMessage="1" showErrorMessage="1" errorTitle="Invalid Format" error="Only positive numeric values can be entered in this cell - negative numbers, letters, special characters, etc. should not be entered" sqref="F7:G7 E9:E19" xr:uid="{00000000-0002-0000-0700-000001000000}">
      <formula1>0</formula1>
      <formula2>1000000</formula2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3" tint="-0.499984740745262"/>
  </sheetPr>
  <dimension ref="A1:G20"/>
  <sheetViews>
    <sheetView showGridLines="0" zoomScale="85" zoomScaleNormal="85" workbookViewId="0"/>
  </sheetViews>
  <sheetFormatPr defaultRowHeight="14.5" x14ac:dyDescent="0.35"/>
  <cols>
    <col min="1" max="1" width="2.81640625" style="104" customWidth="1"/>
    <col min="2" max="2" width="7.1796875" customWidth="1"/>
    <col min="3" max="3" width="21.81640625" customWidth="1"/>
    <col min="4" max="4" width="37.54296875" customWidth="1"/>
    <col min="5" max="6" width="30.453125" customWidth="1"/>
    <col min="7" max="7" width="24.453125" customWidth="1"/>
    <col min="8" max="8" width="20.81640625" customWidth="1"/>
  </cols>
  <sheetData>
    <row r="1" spans="1:7" ht="43" customHeight="1" thickBot="1" x14ac:dyDescent="0.4"/>
    <row r="2" spans="1:7" ht="16" thickBot="1" x14ac:dyDescent="0.4">
      <c r="F2" s="142" t="s">
        <v>87</v>
      </c>
      <c r="G2" s="157" t="str">
        <f>Instructions!J65</f>
        <v>Yet to be Completed</v>
      </c>
    </row>
    <row r="3" spans="1:7" ht="27.65" customHeight="1" thickBot="1" x14ac:dyDescent="0.4">
      <c r="E3" s="61" t="str">
        <f>IF(E5="","A Handset Manufacturer &amp; Model Must Be Stated In Cell E5 below","")</f>
        <v>A Handset Manufacturer &amp; Model Must Be Stated In Cell E5 below</v>
      </c>
    </row>
    <row r="4" spans="1:7" ht="21.5" thickBot="1" x14ac:dyDescent="0.55000000000000004">
      <c r="B4" s="225" t="s">
        <v>50</v>
      </c>
      <c r="C4" s="226"/>
      <c r="D4" s="226"/>
      <c r="E4" s="226"/>
      <c r="F4" s="226"/>
      <c r="G4" s="227"/>
    </row>
    <row r="5" spans="1:7" ht="21.5" thickBot="1" x14ac:dyDescent="0.55000000000000004">
      <c r="A5" s="104" t="str">
        <f>IF(E5="","x","")</f>
        <v>x</v>
      </c>
      <c r="B5" s="31"/>
      <c r="C5" s="49"/>
      <c r="D5" s="60" t="s">
        <v>94</v>
      </c>
      <c r="E5" s="168"/>
      <c r="F5" s="31"/>
      <c r="G5" s="62"/>
    </row>
    <row r="6" spans="1:7" ht="31.5" thickBot="1" x14ac:dyDescent="0.4">
      <c r="A6" s="104" t="e">
        <f>IF(#REF!="","x","")</f>
        <v>#REF!</v>
      </c>
      <c r="B6" s="63" t="s">
        <v>0</v>
      </c>
      <c r="C6" s="143" t="s">
        <v>1</v>
      </c>
      <c r="D6" s="143" t="s">
        <v>2</v>
      </c>
      <c r="E6" s="143" t="s">
        <v>120</v>
      </c>
      <c r="F6" s="143" t="s">
        <v>168</v>
      </c>
      <c r="G6" s="143" t="s">
        <v>62</v>
      </c>
    </row>
    <row r="7" spans="1:7" ht="31.5" thickBot="1" x14ac:dyDescent="0.4">
      <c r="A7" s="104" t="str">
        <f>IF(F7="","x","")</f>
        <v>x</v>
      </c>
      <c r="B7" s="7">
        <v>13</v>
      </c>
      <c r="C7" s="10" t="s">
        <v>27</v>
      </c>
      <c r="D7" s="9" t="s">
        <v>28</v>
      </c>
      <c r="E7" s="167">
        <f>F7*(1-G7)</f>
        <v>0</v>
      </c>
      <c r="F7" s="156"/>
      <c r="G7" s="106"/>
    </row>
    <row r="8" spans="1:7" ht="16" thickBot="1" x14ac:dyDescent="0.4">
      <c r="A8" s="104" t="str">
        <f>IF(G7="","x","")</f>
        <v>x</v>
      </c>
      <c r="B8" s="142"/>
      <c r="C8" s="142"/>
      <c r="D8" s="142" t="s">
        <v>89</v>
      </c>
      <c r="E8" s="142" t="s">
        <v>90</v>
      </c>
      <c r="F8" s="50"/>
    </row>
    <row r="9" spans="1:7" ht="15.5" x14ac:dyDescent="0.35">
      <c r="A9" s="104" t="str">
        <f>IF(E9="","x","")</f>
        <v>x</v>
      </c>
      <c r="B9" s="228">
        <v>14</v>
      </c>
      <c r="C9" s="229" t="s">
        <v>46</v>
      </c>
      <c r="D9" s="2" t="s">
        <v>15</v>
      </c>
      <c r="E9" s="158"/>
    </row>
    <row r="10" spans="1:7" ht="15.5" x14ac:dyDescent="0.35">
      <c r="A10" s="104" t="str">
        <f t="shared" ref="A10:A19" si="0">IF(E10="","x","")</f>
        <v>x</v>
      </c>
      <c r="B10" s="221"/>
      <c r="C10" s="223"/>
      <c r="D10" s="2" t="s">
        <v>24</v>
      </c>
      <c r="E10" s="158"/>
    </row>
    <row r="11" spans="1:7" ht="14.5" customHeight="1" x14ac:dyDescent="0.35">
      <c r="A11" s="104" t="str">
        <f t="shared" si="0"/>
        <v>x</v>
      </c>
      <c r="B11" s="221"/>
      <c r="C11" s="223"/>
      <c r="D11" s="2" t="s">
        <v>41</v>
      </c>
      <c r="E11" s="158"/>
    </row>
    <row r="12" spans="1:7" ht="15.65" customHeight="1" x14ac:dyDescent="0.35">
      <c r="A12" s="104" t="str">
        <f t="shared" si="0"/>
        <v>x</v>
      </c>
      <c r="B12" s="221"/>
      <c r="C12" s="223"/>
      <c r="D12" s="2" t="s">
        <v>42</v>
      </c>
      <c r="E12" s="158"/>
    </row>
    <row r="13" spans="1:7" ht="15.65" customHeight="1" x14ac:dyDescent="0.35">
      <c r="A13" s="104" t="str">
        <f t="shared" si="0"/>
        <v>x</v>
      </c>
      <c r="B13" s="221"/>
      <c r="C13" s="223"/>
      <c r="D13" s="2" t="s">
        <v>22</v>
      </c>
      <c r="E13" s="158"/>
    </row>
    <row r="14" spans="1:7" ht="14.5" customHeight="1" x14ac:dyDescent="0.35">
      <c r="A14" s="104" t="str">
        <f t="shared" si="0"/>
        <v>x</v>
      </c>
      <c r="B14" s="221"/>
      <c r="C14" s="223"/>
      <c r="D14" s="2" t="s">
        <v>16</v>
      </c>
      <c r="E14" s="158"/>
    </row>
    <row r="15" spans="1:7" ht="15.5" x14ac:dyDescent="0.35">
      <c r="A15" s="104" t="str">
        <f t="shared" si="0"/>
        <v>x</v>
      </c>
      <c r="B15" s="221"/>
      <c r="C15" s="223"/>
      <c r="D15" s="2" t="s">
        <v>20</v>
      </c>
      <c r="E15" s="158"/>
    </row>
    <row r="16" spans="1:7" ht="15.65" customHeight="1" x14ac:dyDescent="0.35">
      <c r="A16" s="104" t="str">
        <f t="shared" si="0"/>
        <v>x</v>
      </c>
      <c r="B16" s="221"/>
      <c r="C16" s="223"/>
      <c r="D16" s="6" t="s">
        <v>43</v>
      </c>
      <c r="E16" s="158"/>
    </row>
    <row r="17" spans="1:5" ht="15.5" x14ac:dyDescent="0.35">
      <c r="A17" s="104" t="str">
        <f t="shared" si="0"/>
        <v>x</v>
      </c>
      <c r="B17" s="221"/>
      <c r="C17" s="223"/>
      <c r="D17" s="2" t="s">
        <v>17</v>
      </c>
      <c r="E17" s="158"/>
    </row>
    <row r="18" spans="1:5" ht="15.5" x14ac:dyDescent="0.35">
      <c r="A18" s="104" t="str">
        <f t="shared" si="0"/>
        <v>x</v>
      </c>
      <c r="B18" s="221"/>
      <c r="C18" s="223"/>
      <c r="D18" s="2" t="s">
        <v>18</v>
      </c>
      <c r="E18" s="158"/>
    </row>
    <row r="19" spans="1:5" ht="16" thickBot="1" x14ac:dyDescent="0.4">
      <c r="A19" s="104" t="str">
        <f t="shared" si="0"/>
        <v>x</v>
      </c>
      <c r="B19" s="222"/>
      <c r="C19" s="224"/>
      <c r="D19" s="3" t="s">
        <v>23</v>
      </c>
      <c r="E19" s="158"/>
    </row>
    <row r="20" spans="1:5" ht="16" thickBot="1" x14ac:dyDescent="0.4">
      <c r="A20" s="104">
        <f>COUNTIF(A5:A19,"x")</f>
        <v>14</v>
      </c>
      <c r="D20" s="142" t="s">
        <v>75</v>
      </c>
      <c r="E20" s="161">
        <f>SUM(E9:E19)</f>
        <v>0</v>
      </c>
    </row>
  </sheetData>
  <mergeCells count="3">
    <mergeCell ref="B9:B19"/>
    <mergeCell ref="C9:C19"/>
    <mergeCell ref="B4:G4"/>
  </mergeCells>
  <conditionalFormatting sqref="E5">
    <cfRule type="expression" dxfId="35" priority="9">
      <formula>$E$5&lt;&gt;""</formula>
    </cfRule>
  </conditionalFormatting>
  <conditionalFormatting sqref="E9:E19">
    <cfRule type="expression" dxfId="34" priority="6">
      <formula>E9&lt;&gt;""</formula>
    </cfRule>
  </conditionalFormatting>
  <conditionalFormatting sqref="F7 E9:E19">
    <cfRule type="expression" dxfId="33" priority="7">
      <formula>E7&gt;0</formula>
    </cfRule>
  </conditionalFormatting>
  <conditionalFormatting sqref="F7:G7">
    <cfRule type="expression" dxfId="32" priority="1">
      <formula>F7&lt;&gt;""</formula>
    </cfRule>
  </conditionalFormatting>
  <conditionalFormatting sqref="G2">
    <cfRule type="expression" dxfId="31" priority="10">
      <formula>G2="Completed"</formula>
    </cfRule>
    <cfRule type="expression" dxfId="30" priority="11">
      <formula>G2="Yet to be Completed"</formula>
    </cfRule>
  </conditionalFormatting>
  <dataValidations count="2">
    <dataValidation type="textLength" allowBlank="1" showInputMessage="1" showErrorMessage="1" errorTitle="Invalid Entry" error="Only text (between 5 and 50 characters) can be entered in this cell" sqref="E5" xr:uid="{00000000-0002-0000-0800-000000000000}">
      <formula1>5</formula1>
      <formula2>50</formula2>
    </dataValidation>
    <dataValidation type="decimal" allowBlank="1" showInputMessage="1" showErrorMessage="1" errorTitle="Invalid Format" error="Only positive numeric values can be entered in this cell - negative numbers, letters, special characters, etc. should not be entered" sqref="F7:G7 E9:E19" xr:uid="{00000000-0002-0000-0800-000001000000}">
      <formula1>0</formula1>
      <formula2>1000000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5323331b-505d-42c6-8384-e531b91691fa">Live</eDocs_FileStatus>
    <TaxCatchAll xmlns="5323331b-505d-42c6-8384-e531b91691fa">
      <Value>48</Value>
      <Value>10</Value>
      <Value>1</Value>
      <Value>49</Value>
    </TaxCatchAll>
    <m02c691f3efa402dab5cbaa8c240a9e7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ICT</TermName>
          <TermId xmlns="http://schemas.microsoft.com/office/infopath/2007/PartnerControls">d8b30853-6eab-43a3-a5ac-ad0d9b302ac3</TermId>
        </TermInfo>
      </Terms>
    </m02c691f3efa402dab5cbaa8c240a9e7>
    <eDocs_eFileName xmlns="5323331b-505d-42c6-8384-e531b91691fa">OGPSI003-001-2025</eDocs_eFileName>
    <h1f8bb4843d6459a8b809123185593c7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003</TermName>
          <TermId xmlns="http://schemas.microsoft.com/office/infopath/2007/PartnerControls">5aa69d5b-a833-439d-bdc7-02a7c2bfbf56</TermId>
        </TermInfo>
      </Terms>
    </h1f8bb4843d6459a8b809123185593c7>
    <fbaa881fc4ae443f9fdafbdd527793df xmlns="5323331b-505d-42c6-8384-e531b91691fa">
      <Terms xmlns="http://schemas.microsoft.com/office/infopath/2007/PartnerControls"/>
    </fbaa881fc4ae443f9fdafbdd527793df>
    <mbbd3fafa5ab4e5eb8a6a5e099cef439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37bda308-b4d2-4a69-a9d6-46770cb07716</TermId>
        </TermInfo>
      </Terms>
    </mbbd3fafa5ab4e5eb8a6a5e099cef439>
    <nb1b8a72855341e18dd75ce464e281f2 xmlns="5323331b-505d-42c6-8384-e531b91691f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b7072365-3e5a-4512-a5c2-c9dbe828b290</TermId>
        </TermInfo>
      </Terms>
    </nb1b8a72855341e18dd75ce464e281f2>
    <_vti_ItemDeclaredRecord xmlns="5323331b-505d-42c6-8384-e531b91691f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53DBFA9885695D4FB5A00E9B29A3D1FC" ma:contentTypeVersion="127" ma:contentTypeDescription="" ma:contentTypeScope="" ma:versionID="84cb4d5a023d45573621798dad165d27">
  <xsd:schema xmlns:xsd="http://www.w3.org/2001/XMLSchema" xmlns:xs="http://www.w3.org/2001/XMLSchema" xmlns:p="http://schemas.microsoft.com/office/2006/metadata/properties" xmlns:ns2="5323331b-505d-42c6-8384-e531b91691fa" targetNamespace="http://schemas.microsoft.com/office/2006/metadata/properties" ma:root="true" ma:fieldsID="1e0dab2e9db3645ecf62bdfc54c370a4" ns2:_="">
    <xsd:import namespace="5323331b-505d-42c6-8384-e531b91691fa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3331b-505d-42c6-8384-e531b91691fa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ea8e6211-ba28-4cf9-9451-67de470c098b}" ma:internalName="TaxCatchAll" ma:showField="CatchAllData" ma:web="5323331b-505d-42c6-8384-e531b9169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a8e6211-ba28-4cf9-9451-67de470c098b}" ma:internalName="TaxCatchAllLabel" ma:readOnly="true" ma:showField="CatchAllDataLabel" ma:web="5323331b-505d-42c6-8384-e531b9169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3|5aa69d5b-a833-439d-bdc7-02a7c2bfbf56" ma:fieldId="{11f8bb48-43d6-459a-8b80-9123185593c7}" ma:sspId="25298526-f210-457a-92ce-dbc3767b7d4a" ma:termSetId="584d92f5-f104-4db4-9eaa-0d5facccda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25298526-f210-457a-92ce-dbc3767b7d4a" ma:termSetId="6b2a013c-fe8b-4805-9242-a33f2487be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25298526-f210-457a-92ce-dbc3767b7d4a" ma:termSetId="ee1c408b-5a20-43c7-83aa-4ebc2d5f917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fieldId="{6bbd3faf-a5ab-4e5e-b8a6-a5e099cef439}" ma:sspId="25298526-f210-457a-92ce-dbc3767b7d4a" ma:termSetId="597e04dd-c0ba-4dc5-b0c3-577ee99991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25298526-f210-457a-92ce-dbc3767b7d4a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D6956E-B18A-4B3E-A995-3E35615D30FF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5323331b-505d-42c6-8384-e531b91691f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4347FC-028A-4E85-812E-0BE44AB19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3331b-505d-42c6-8384-e531b9169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2FF969-CD99-4672-B715-D8EDA5CC7D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Prices for Evaluation</vt:lpstr>
      <vt:lpstr>Talk &amp; Text</vt:lpstr>
      <vt:lpstr>And-Rugged</vt:lpstr>
      <vt:lpstr>And-Low</vt:lpstr>
      <vt:lpstr>And-Mid</vt:lpstr>
      <vt:lpstr>And-High</vt:lpstr>
      <vt:lpstr>iOS-Low</vt:lpstr>
      <vt:lpstr>iOS-Mid</vt:lpstr>
      <vt:lpstr>iOS-High</vt:lpstr>
      <vt:lpstr>Ancillary Equipment and Service</vt:lpstr>
      <vt:lpstr>MDM&amp; Onsite Support</vt:lpstr>
    </vt:vector>
  </TitlesOfParts>
  <Company>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Hickey (OGP)</dc:creator>
  <cp:lastModifiedBy>Peter McCarrick (OGP)</cp:lastModifiedBy>
  <dcterms:created xsi:type="dcterms:W3CDTF">2021-02-09T12:29:56Z</dcterms:created>
  <dcterms:modified xsi:type="dcterms:W3CDTF">2025-09-24T09:27:30Z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0x0101000BC94875665D404BB1351B53C41FD2C00053DBFA9885695D4FB5A00E9B29A3D1FC</vt:lpwstr>
  </property>
  <property fmtid="{D5CDD505-2E9C-101B-9397-08002B2CF9AE}" pid="3" name="eDocs_FileTopics">
    <vt:lpwstr>10;#ICT|d8b30853-6eab-43a3-a5ac-ad0d9b302ac3</vt:lpwstr>
  </property>
  <property fmtid="{D5CDD505-2E9C-101B-9397-08002B2CF9AE}" pid="4" name="eDocs_SecurityClassification">
    <vt:lpwstr>49;#Undefined|37bda308-b4d2-4a69-a9d6-46770cb07716</vt:lpwstr>
  </property>
  <property fmtid="{D5CDD505-2E9C-101B-9397-08002B2CF9AE}" pid="5" name="eDocs_DocumentTopics">
    <vt:lpwstr/>
  </property>
  <property fmtid="{D5CDD505-2E9C-101B-9397-08002B2CF9AE}" pid="6" name="eDocs_Year">
    <vt:lpwstr>48;#2025|b7072365-3e5a-4512-a5c2-c9dbe828b290</vt:lpwstr>
  </property>
  <property fmtid="{D5CDD505-2E9C-101B-9397-08002B2CF9AE}" pid="7" name="eDocs_SeriesSubSeries">
    <vt:lpwstr>2;#003|5aa69d5b-a833-439d-bdc7-02a7c2bfbf56</vt:lpwstr>
  </property>
  <property fmtid="{D5CDD505-2E9C-101B-9397-08002B2CF9AE}" pid="8" name="_dlc_policyId">
    <vt:lpwstr>0x0101000BC94875665D404BB1351B53C41FD2C0|151133126</vt:lpwstr>
  </property>
  <property fmtid="{D5CDD505-2E9C-101B-9397-08002B2CF9AE}" pid="9" name="ItemRetentionFormula">
    <vt:lpwstr/>
  </property>
  <property fmtid="{D5CDD505-2E9C-101B-9397-08002B2CF9AE}" pid="10" name="_docset_NoMedatataSyncRequired">
    <vt:lpwstr>False</vt:lpwstr>
  </property>
  <property fmtid="{D5CDD505-2E9C-101B-9397-08002B2CF9AE}" pid="11" name="_dlc_LastRun">
    <vt:lpwstr>02/19/2022 23:04:06</vt:lpwstr>
  </property>
  <property fmtid="{D5CDD505-2E9C-101B-9397-08002B2CF9AE}" pid="12" name="_dlc_ItemStageId">
    <vt:lpwstr>1</vt:lpwstr>
  </property>
  <property fmtid="{D5CDD505-2E9C-101B-9397-08002B2CF9AE}" pid="13" name="eDocs_SecurityLevel">
    <vt:lpwstr>Unclassified</vt:lpwstr>
  </property>
  <property fmtid="{D5CDD505-2E9C-101B-9397-08002B2CF9AE}" pid="14" name="eDocs_Series">
    <vt:lpwstr>1;#003|5aa69d5b-a833-439d-bdc7-02a7c2bfbf56</vt:lpwstr>
  </property>
  <property fmtid="{D5CDD505-2E9C-101B-9397-08002B2CF9AE}" pid="15" name="ge25f6a3ef6f42d4865685f2a74bf8c7">
    <vt:lpwstr/>
  </property>
  <property fmtid="{D5CDD505-2E9C-101B-9397-08002B2CF9AE}" pid="16" name="eDocs_RetentionPeriodTerm">
    <vt:lpwstr/>
  </property>
</Properties>
</file>