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codeName="ThisWorkbook" defaultThemeVersion="166925"/>
  <mc:AlternateContent xmlns:mc="http://schemas.openxmlformats.org/markup-compatibility/2006">
    <mc:Choice Requires="x15">
      <x15ac:absPath xmlns:x15ac="http://schemas.microsoft.com/office/spreadsheetml/2010/11/ac" url="https://uisceeireann-my.sharepoint.com/personal/david_moles_water_ie/Documents/P23_MGT/IW_Data/Repairs and Maintenance/24-036 RandM MEICA/"/>
    </mc:Choice>
  </mc:AlternateContent>
  <xr:revisionPtr revIDLastSave="0" documentId="10_ncr:200_{B534BEB5-AFF3-4EC6-8E63-5BE66018081F}" xr6:coauthVersionLast="47" xr6:coauthVersionMax="47" xr10:uidLastSave="{00000000-0000-0000-0000-000000000000}"/>
  <bookViews>
    <workbookView xWindow="-28920" yWindow="-255" windowWidth="29040" windowHeight="15720" tabRatio="911" xr2:uid="{00000000-000D-0000-FFFF-FFFF00000000}"/>
  </bookViews>
  <sheets>
    <sheet name="Instructions" sheetId="68" r:id="rId1"/>
    <sheet name="4.1 - Applicant details" sheetId="59" r:id="rId2"/>
    <sheet name="4.2 - JV Application" sheetId="99" r:id="rId3"/>
    <sheet name="4.3 - Resources of other entity" sheetId="100" r:id="rId4"/>
    <sheet name="Company information" sheetId="134" r:id="rId5"/>
    <sheet name=" Lot Application" sheetId="117" r:id="rId6"/>
    <sheet name="D1 - Turnover" sheetId="90" r:id="rId7"/>
    <sheet name="D2 - Relevant Experience" sheetId="133" r:id="rId8"/>
    <sheet name="D3 - HSQE Min Req" sheetId="113" r:id="rId9"/>
    <sheet name="D4 - Min. Requirements" sheetId="108" r:id="rId10"/>
    <sheet name="D5 - Min. Requirements" sheetId="107" r:id="rId11"/>
    <sheet name="D6 - Min. Requirements" sheetId="131" r:id="rId12"/>
    <sheet name="5.3 - Experience" sheetId="62" r:id="rId13"/>
    <sheet name="5.4.1 - H&amp;S - Contractor" sheetId="115" r:id="rId14"/>
    <sheet name="5.4.2 - H&amp;S - PSCS" sheetId="124" r:id="rId15"/>
    <sheet name="5.4.3 - H&amp;S - Designer" sheetId="125" r:id="rId16"/>
    <sheet name="5.4.4 - H&amp;S - PSDP" sheetId="126" r:id="rId17"/>
    <sheet name="5.5 - Quality Assurance" sheetId="119" r:id="rId18"/>
    <sheet name="5.6 - Sustainability" sheetId="88" r:id="rId19"/>
    <sheet name="5.7 - IS" sheetId="109" r:id="rId20"/>
    <sheet name="5.8 - DP" sheetId="122" r:id="rId21"/>
    <sheet name="5.9 - BC &amp; DR" sheetId="105" r:id="rId22"/>
    <sheet name="6 - Exclusion Criteria" sheetId="110" r:id="rId23"/>
    <sheet name="7 - Conflict of Interest " sheetId="129" r:id="rId24"/>
    <sheet name="8 - Signature" sheetId="101" r:id="rId25"/>
    <sheet name="Overview" sheetId="74" r:id="rId26"/>
    <sheet name="Dropdowns" sheetId="72" state="hidden" r:id="rId27"/>
    <sheet name="Lookups" sheetId="36" state="hidden" r:id="rId28"/>
    <sheet name="Lot 9" sheetId="42" state="hidden" r:id="rId29"/>
  </sheets>
  <externalReferences>
    <externalReference r:id="rId30"/>
    <externalReference r:id="rId31"/>
    <externalReference r:id="rId32"/>
    <externalReference r:id="rId33"/>
    <externalReference r:id="rId34"/>
  </externalReferences>
  <definedNames>
    <definedName name="_xlnm._FilterDatabase" localSheetId="5" hidden="1">' Lot Application'!#REF!</definedName>
    <definedName name="_xlnm._FilterDatabase" localSheetId="12" hidden="1">'5.3 - Experience'!$C$4:$D$9</definedName>
    <definedName name="_xlnm._FilterDatabase" localSheetId="13" hidden="1">'5.4.1 - H&amp;S - Contractor'!$C$3:$D$6</definedName>
    <definedName name="_xlnm._FilterDatabase" localSheetId="14" hidden="1">'5.4.2 - H&amp;S - PSCS'!$C$3:$D$7</definedName>
    <definedName name="_xlnm._FilterDatabase" localSheetId="15" hidden="1">'5.4.3 - H&amp;S - Designer'!$C$3:$D$7</definedName>
    <definedName name="_xlnm._FilterDatabase" localSheetId="16" hidden="1">'5.4.4 - H&amp;S - PSDP'!$C$3:$D$7</definedName>
    <definedName name="_xlnm._FilterDatabase" localSheetId="17" hidden="1">'5.5 - Quality Assurance'!$C$3:$D$5</definedName>
    <definedName name="_xlnm._FilterDatabase" localSheetId="18" hidden="1">'5.6 - Sustainability'!$C$3:$D$5</definedName>
    <definedName name="_xlnm._FilterDatabase" localSheetId="19" hidden="1">'5.7 - IS'!$C$3:$D$7</definedName>
    <definedName name="_xlnm._FilterDatabase" localSheetId="20" hidden="1">'5.8 - DP'!$C$3:$D$6</definedName>
    <definedName name="_xlnm._FilterDatabase" localSheetId="21" hidden="1">'5.9 - BC &amp; DR'!$C$3:$D$5</definedName>
    <definedName name="_xlnm._FilterDatabase" localSheetId="22" hidden="1">'6 - Exclusion Criteria'!$C$3:$D$26</definedName>
    <definedName name="_xlnm._FilterDatabase" localSheetId="23" hidden="1">'7 - Conflict of Interest '!$C$3:$D$28</definedName>
    <definedName name="_xlnm._FilterDatabase" localSheetId="24" hidden="1">'8 - Signature'!$C$3:$D$9</definedName>
    <definedName name="_xlnm._FilterDatabase" localSheetId="6" hidden="1">'D1 - Turnover'!$C$3:$D$6</definedName>
    <definedName name="_xlnm._FilterDatabase" localSheetId="7" hidden="1">'D2 - Relevant Experience'!$C$3:$D$7</definedName>
    <definedName name="attached">[1]Applications!$B$64:$B$65</definedName>
    <definedName name="b1t" localSheetId="23">'[2]4.1 - Applicant details'!$A$1</definedName>
    <definedName name="b1t" localSheetId="7">'[3]4.1 - Applicant details'!$A$1</definedName>
    <definedName name="b1t">'4.1 - Applicant details'!$A$1</definedName>
    <definedName name="b3t" localSheetId="23">'[2]4.2 - JV Application'!$A$1</definedName>
    <definedName name="b3t" localSheetId="4">'Company information'!#REF!</definedName>
    <definedName name="b3t" localSheetId="7">'[3]4.2 - JV Application'!$A$1</definedName>
    <definedName name="b3t">'4.2 - JV Application'!$A$1</definedName>
    <definedName name="b4t" localSheetId="23">'[2]4.3 - Resources of other entity'!$A$1</definedName>
    <definedName name="b4t" localSheetId="7">'[3]4.3 - Resources of other entity'!$A$1</definedName>
    <definedName name="b4t">'4.3 - Resources of other entity'!$A$1</definedName>
    <definedName name="bcp5p" localSheetId="23">'[2]5.5.5 - BC &amp; DR'!$E$2</definedName>
    <definedName name="bcp5p" localSheetId="7">'[3]5.5.6 - BC &amp; DR'!$E$2</definedName>
    <definedName name="bcp5p">'5.9 - BC &amp; DR'!$E$2</definedName>
    <definedName name="bcp5t" localSheetId="23">'[2]5.5.5 - BC &amp; DR'!$A$1</definedName>
    <definedName name="bcp5t" localSheetId="7">'[3]5.5.6 - BC &amp; DR'!$A$1</definedName>
    <definedName name="bcp5t">'5.9 - BC &amp; DR'!$A$1</definedName>
    <definedName name="COI">'[3]7 - Conflict of Interest'!$D$2</definedName>
    <definedName name="coi7p" localSheetId="23">'7 - Conflict of Interest '!$E$2</definedName>
    <definedName name="coi7p">#REF!</definedName>
    <definedName name="coi7t" localSheetId="23">'7 - Conflict of Interest '!$A$1</definedName>
    <definedName name="coi7t" localSheetId="7">'[3]7 - Conflict of Interest'!$A$1</definedName>
    <definedName name="coi7t">#REF!</definedName>
    <definedName name="completeness">[1]Applications!$B$60:$B$61</definedName>
    <definedName name="d1p" localSheetId="5">' Lot Application'!$E$2</definedName>
    <definedName name="d1p" localSheetId="23">'[2]D1 - Turnover'!$E$2</definedName>
    <definedName name="d1p" localSheetId="7">'D2 - Relevant Experience'!$E$2</definedName>
    <definedName name="d1p">'D1 - Turnover'!$E$2</definedName>
    <definedName name="d1t" localSheetId="5">' Lot Application'!$A$1</definedName>
    <definedName name="d1t" localSheetId="23">'[2]D1 - Turnover'!$A$1</definedName>
    <definedName name="d1t" localSheetId="7">'D2 - Relevant Experience'!$A$1</definedName>
    <definedName name="d1t">'D1 - Turnover'!$A$1</definedName>
    <definedName name="d2pr" localSheetId="7">#REF!</definedName>
    <definedName name="d2pr">#REF!</definedName>
    <definedName name="d2t" localSheetId="7">#REF!</definedName>
    <definedName name="d2t">#REF!</definedName>
    <definedName name="d3p" localSheetId="23">'[2]D3 - HSQE Min Req'!$C$2</definedName>
    <definedName name="d3p" localSheetId="7">'[3]D3 - HSQE Min Req'!$C$2</definedName>
    <definedName name="d3p">'D3 - HSQE Min Req'!$C$2</definedName>
    <definedName name="d3t" localSheetId="23">'[2]D3 - HSQE Min Req'!$A$1</definedName>
    <definedName name="d3t" localSheetId="7">'[3]D3 - HSQE Min Req'!$A$1</definedName>
    <definedName name="d3t">'D3 - HSQE Min Req'!$A$1</definedName>
    <definedName name="d4p" localSheetId="23">'[2]D4 - Min. requirements'!$C$2</definedName>
    <definedName name="d4p" localSheetId="7">'[3]D4 - Min. requirements'!$C$2</definedName>
    <definedName name="d4p" localSheetId="8">'D3 - HSQE Min Req'!$C$2</definedName>
    <definedName name="d4p">'D4 - Min. Requirements'!$C$2</definedName>
    <definedName name="d4t" localSheetId="23">'[2]D4 - Min. requirements'!$A$1</definedName>
    <definedName name="d4t" localSheetId="7">'[3]D4 - Min. requirements'!$A$1</definedName>
    <definedName name="d4t" localSheetId="8">'D3 - HSQE Min Req'!$A$1</definedName>
    <definedName name="d4t">'D4 - Min. Requirements'!$A$1</definedName>
    <definedName name="d5p" localSheetId="23">'[2]D5 - Min. requirements'!$C$2</definedName>
    <definedName name="d5p" localSheetId="7">'[3]D5 - Min. requirements'!$C$2</definedName>
    <definedName name="d5p" localSheetId="11">'D6 - Min. Requirements'!$C$2</definedName>
    <definedName name="d5p">'D5 - Min. Requirements'!$C$2</definedName>
    <definedName name="d5t" localSheetId="23">'[2]D5 - Min. requirements'!$A$1</definedName>
    <definedName name="d5t" localSheetId="7">'[3]D5 - Min. requirements'!$A$1</definedName>
    <definedName name="d5t" localSheetId="11">'D6 - Min. Requirements'!$A$1</definedName>
    <definedName name="d5t">'D5 - Min. Requirements'!$A$1</definedName>
    <definedName name="dp5p" localSheetId="20">'5.8 - DP'!$E$2</definedName>
    <definedName name="dp5p" localSheetId="23">'[2]5.5.4 - IS'!$E$2</definedName>
    <definedName name="dp5p" localSheetId="7">'[3]5.5.4 - IS'!$E$2</definedName>
    <definedName name="dp5p">'5.7 - IS'!$E$2</definedName>
    <definedName name="dp5t" localSheetId="20">'5.8 - DP'!$A$1</definedName>
    <definedName name="dp5t" localSheetId="23">'[2]5.5.4 - IS'!$A$1</definedName>
    <definedName name="dp5t" localSheetId="7">'[3]5.5.4 - IS'!$A$1</definedName>
    <definedName name="dp5t">'5.7 - IS'!$A$1</definedName>
    <definedName name="ex6p" localSheetId="23">'[2]6 - Exclusion Criteria'!$E$2</definedName>
    <definedName name="ex6p" localSheetId="7">'[3]6 - Exclusion Criteria'!$E$2</definedName>
    <definedName name="ex6p">'6 - Exclusion Criteria'!$E$2</definedName>
    <definedName name="ex6t" localSheetId="23">'[2]6 - Exclusion Criteria'!$A$1</definedName>
    <definedName name="ex6t" localSheetId="7">'[3]6 - Exclusion Criteria'!$A$1</definedName>
    <definedName name="ex6t">'6 - Exclusion Criteria'!$A$1</definedName>
    <definedName name="exp5p" localSheetId="23">'[2]5.3 - Experience'!$E$2</definedName>
    <definedName name="exp5p" localSheetId="7">'[3]5.3 - Experience'!$E$2</definedName>
    <definedName name="exp5p">'5.3 - Experience'!$E$2</definedName>
    <definedName name="exp5t" localSheetId="23">'[2]5.3 - Experience'!$A$1</definedName>
    <definedName name="exp5t" localSheetId="7">'[3]5.3 - Experience'!$A$1</definedName>
    <definedName name="exp5t">'5.3 - Experience'!$A$1</definedName>
    <definedName name="HSA">#REF!</definedName>
    <definedName name="HSAA" localSheetId="7">#REF!</definedName>
    <definedName name="HSAA">#REF!</definedName>
    <definedName name="is5p" localSheetId="7">#REF!</definedName>
    <definedName name="is5p">#REF!</definedName>
    <definedName name="is5t" localSheetId="7">#REF!</definedName>
    <definedName name="is5t">#REF!</definedName>
    <definedName name="ITTCompleteness" localSheetId="7">#REF!</definedName>
    <definedName name="ITTCompleteness">#REF!</definedName>
    <definedName name="LAApp" localSheetId="7">#REF!</definedName>
    <definedName name="LAApp">#REF!</definedName>
    <definedName name="LAs" localSheetId="7">#REF!</definedName>
    <definedName name="LAs">#REF!</definedName>
    <definedName name="LAsApplied">[1]Applications!#REF!</definedName>
    <definedName name="lot4App">[1]Applications!#REF!</definedName>
    <definedName name="LotCheck1">OFFSET([1]LotSelection!$C$1,0,0,COUNT([1]LotSelection!$B$1:$B$35),1)</definedName>
    <definedName name="LotCheck2">OFFSET([1]LotSelection!$F$1,0,0,COUNT([1]LotSelection!$E$1:$E$35),1)</definedName>
    <definedName name="LotCheck3">OFFSET([1]LotSelection!$I$1,0,0,COUNT([1]LotSelection!$H$1:$H$34),1)</definedName>
    <definedName name="lotsApplied">[1]Applications!$D$7</definedName>
    <definedName name="maybe" localSheetId="7">#REF!</definedName>
    <definedName name="maybe">#REF!</definedName>
    <definedName name="numLAsApplied">[1]Applications!#REF!</definedName>
    <definedName name="_xlnm.Print_Area" localSheetId="5">' Lot Application'!$A$1:$G$7</definedName>
    <definedName name="_xlnm.Print_Area" localSheetId="1">'4.1 - Applicant details'!$A$1:$G$21</definedName>
    <definedName name="_xlnm.Print_Area" localSheetId="2">'4.2 - JV Application'!$A$1:$G$16</definedName>
    <definedName name="_xlnm.Print_Area" localSheetId="3">'4.3 - Resources of other entity'!$A$1:$G$14</definedName>
    <definedName name="_xlnm.Print_Area" localSheetId="12">'5.3 - Experience'!$A$1:$H$9</definedName>
    <definedName name="_xlnm.Print_Area" localSheetId="13">'5.4.1 - H&amp;S - Contractor'!$A$1:$H$6</definedName>
    <definedName name="_xlnm.Print_Area" localSheetId="14">'5.4.2 - H&amp;S - PSCS'!$A$1:$G$7</definedName>
    <definedName name="_xlnm.Print_Area" localSheetId="15">'5.4.3 - H&amp;S - Designer'!$A$1:$G$7</definedName>
    <definedName name="_xlnm.Print_Area" localSheetId="16">'5.4.4 - H&amp;S - PSDP'!$A$1:$G$7</definedName>
    <definedName name="_xlnm.Print_Area" localSheetId="17">'5.5 - Quality Assurance'!$A$1:$H$5</definedName>
    <definedName name="_xlnm.Print_Area" localSheetId="18">'5.6 - Sustainability'!$A$1:$H$5</definedName>
    <definedName name="_xlnm.Print_Area" localSheetId="19">'5.7 - IS'!$A$1:$H$9</definedName>
    <definedName name="_xlnm.Print_Area" localSheetId="20">'5.8 - DP'!$A$1:$H$6</definedName>
    <definedName name="_xlnm.Print_Area" localSheetId="21">'5.9 - BC &amp; DR'!$A$1:$H$5</definedName>
    <definedName name="_xlnm.Print_Area" localSheetId="22">'6 - Exclusion Criteria'!$A$1:$H$28</definedName>
    <definedName name="_xlnm.Print_Area" localSheetId="23">'7 - Conflict of Interest '!$A$1:$H$29</definedName>
    <definedName name="_xlnm.Print_Area" localSheetId="24">'8 - Signature'!$A$1:$H$14</definedName>
    <definedName name="_xlnm.Print_Area" localSheetId="4">'Company information'!$A$1:$D$6</definedName>
    <definedName name="_xlnm.Print_Area" localSheetId="6">'D1 - Turnover'!$A$1:$H$6</definedName>
    <definedName name="_xlnm.Print_Area" localSheetId="7">'D2 - Relevant Experience'!$A$1:$F$7</definedName>
    <definedName name="_xlnm.Print_Area" localSheetId="8">'D3 - HSQE Min Req'!$A$1:$F$14</definedName>
    <definedName name="_xlnm.Print_Area" localSheetId="9">'D4 - Min. Requirements'!$A$1:$G$9</definedName>
    <definedName name="_xlnm.Print_Area" localSheetId="10">'D5 - Min. Requirements'!$A$1:$G$7</definedName>
    <definedName name="_xlnm.Print_Area" localSheetId="11">'D6 - Min. Requirements'!$A$1:$G$6</definedName>
    <definedName name="_xlnm.Print_Area" localSheetId="0">Instructions!$B$1:$C$11</definedName>
    <definedName name="_xlnm.Print_Area" localSheetId="25">Overview!$A$1:$Q$30</definedName>
    <definedName name="_xlnm.Print_Titles" localSheetId="12">'5.3 - Experience'!$4:$4</definedName>
    <definedName name="qa5p" localSheetId="13">'5.4.1 - H&amp;S - Contractor'!$E$2</definedName>
    <definedName name="qa5p" localSheetId="14">'5.4.2 - H&amp;S - PSCS'!$E$2</definedName>
    <definedName name="qa5p" localSheetId="15">'5.4.3 - H&amp;S - Designer'!$E$2</definedName>
    <definedName name="qa5p" localSheetId="16">'5.4.4 - H&amp;S - PSDP'!$E$2</definedName>
    <definedName name="qa5p" localSheetId="7">#REF!</definedName>
    <definedName name="qa5p">#REF!</definedName>
    <definedName name="qa5t" localSheetId="13">'5.4.1 - H&amp;S - Contractor'!$A$1</definedName>
    <definedName name="qa5t" localSheetId="14">'5.4.2 - H&amp;S - PSCS'!$A$1</definedName>
    <definedName name="qa5t" localSheetId="15">'5.4.3 - H&amp;S - Designer'!$A$1</definedName>
    <definedName name="qa5t" localSheetId="16">'5.4.4 - H&amp;S - PSDP'!$A$1</definedName>
    <definedName name="qa5t" localSheetId="7">#REF!</definedName>
    <definedName name="qa5t">#REF!</definedName>
    <definedName name="res5p" localSheetId="7">#REF!</definedName>
    <definedName name="res5p">#REF!</definedName>
    <definedName name="res5t" localSheetId="7">#REF!</definedName>
    <definedName name="res5t">#REF!</definedName>
    <definedName name="s53p">'5.3 - Experience'!$E$2</definedName>
    <definedName name="s53t">'5.3 - Experience'!$A$1</definedName>
    <definedName name="s54p" localSheetId="14">'5.4.2 - H&amp;S - PSCS'!$E$2</definedName>
    <definedName name="s54p" localSheetId="15">'5.4.3 - H&amp;S - Designer'!$E$2</definedName>
    <definedName name="s54p" localSheetId="16">'5.4.4 - H&amp;S - PSDP'!$E$2</definedName>
    <definedName name="s54p" localSheetId="23">'[2]5.4.1 - H&amp;S - Contractor'!$E$2</definedName>
    <definedName name="s54p" localSheetId="7">'[3]5.4.1 - H&amp;S - Contractor'!$E$2</definedName>
    <definedName name="s54p">'5.4.1 - H&amp;S - Contractor'!$E$2</definedName>
    <definedName name="s54t" localSheetId="14">'5.4.2 - H&amp;S - PSCS'!$A$1</definedName>
    <definedName name="s54t" localSheetId="15">'5.4.3 - H&amp;S - Designer'!$A$1</definedName>
    <definedName name="s54t" localSheetId="16">'5.4.4 - H&amp;S - PSDP'!$A$1</definedName>
    <definedName name="s54t" localSheetId="23">'[2]5.4.1 - H&amp;S - Contractor'!$A$1</definedName>
    <definedName name="s54t" localSheetId="7">'[3]5.4.1 - H&amp;S - Contractor'!$A$1</definedName>
    <definedName name="s54t">'5.4.1 - H&amp;S - Contractor'!$A$1</definedName>
    <definedName name="s55p">#REF!</definedName>
    <definedName name="s55t" localSheetId="7">#REF!</definedName>
    <definedName name="s55t">#REF!</definedName>
    <definedName name="s56p" localSheetId="17">'5.5 - Quality Assurance'!$E$2</definedName>
    <definedName name="s56p">'5.6 - Sustainability'!$E$2</definedName>
    <definedName name="s56t" localSheetId="17">'5.5 - Quality Assurance'!$A$1</definedName>
    <definedName name="s56t">'5.6 - Sustainability'!$A$1</definedName>
    <definedName name="s57p" localSheetId="20">'5.8 - DP'!$E$2</definedName>
    <definedName name="s57p">'5.7 - IS'!$E$2</definedName>
    <definedName name="s57t" localSheetId="20">'5.8 - DP'!$A$1</definedName>
    <definedName name="s57t">'5.7 - IS'!$A$1</definedName>
    <definedName name="Sec1P" localSheetId="23">'[2]4.1 - Applicant details'!$C$2</definedName>
    <definedName name="Sec1P" localSheetId="7">'[3]4.1 - Applicant details'!$C$2</definedName>
    <definedName name="Sec1P">'4.1 - Applicant details'!$C$2</definedName>
    <definedName name="sec2p" localSheetId="7">#REF!</definedName>
    <definedName name="sec2p">#REF!</definedName>
    <definedName name="sec53p" localSheetId="7">#REF!</definedName>
    <definedName name="sec53p">#REF!</definedName>
    <definedName name="secb21p" localSheetId="7">#REF!</definedName>
    <definedName name="secb21p">#REF!</definedName>
    <definedName name="SecB3P" localSheetId="23">'[2]4.2 - JV Application'!$C$2</definedName>
    <definedName name="SecB3P" localSheetId="4">'Company information'!$B$2</definedName>
    <definedName name="SecB3P" localSheetId="7">'[3]4.2 - JV Application'!$C$2</definedName>
    <definedName name="SecB3P" localSheetId="8">'D3 - HSQE Min Req'!$C$2</definedName>
    <definedName name="SecB3P" localSheetId="9">'D4 - Min. Requirements'!$C$2</definedName>
    <definedName name="SecB3P" localSheetId="10">'D5 - Min. Requirements'!$C$2</definedName>
    <definedName name="SecB3P" localSheetId="11">'D6 - Min. Requirements'!$C$2</definedName>
    <definedName name="SecB3P">'4.2 - JV Application'!$C$2</definedName>
    <definedName name="secb4p" localSheetId="23">'[2]4.3 - Resources of other entity'!$C$2</definedName>
    <definedName name="secb4p" localSheetId="7">'[3]4.3 - Resources of other entity'!$C$2</definedName>
    <definedName name="secb4p">'4.3 - Resources of other entity'!$C$2</definedName>
    <definedName name="secc1P" localSheetId="5">' Lot Application'!$E$2</definedName>
    <definedName name="secc1P" localSheetId="7">'D2 - Relevant Experience'!$E$2</definedName>
    <definedName name="secc1P">'D1 - Turnover'!$E$2</definedName>
    <definedName name="secc2p" localSheetId="7">#REF!</definedName>
    <definedName name="secc2p">#REF!</definedName>
    <definedName name="secc3p">'5.3 - Experience'!$E$2</definedName>
    <definedName name="secc4p">#REF!</definedName>
    <definedName name="secc52p" localSheetId="7">#REF!</definedName>
    <definedName name="secc52p">#REF!</definedName>
    <definedName name="secc53p" localSheetId="7">#REF!</definedName>
    <definedName name="secc53p">#REF!</definedName>
    <definedName name="secc5p" localSheetId="13">'5.4.1 - H&amp;S - Contractor'!$E$2</definedName>
    <definedName name="secc5p" localSheetId="14">'5.4.2 - H&amp;S - PSCS'!$E$2</definedName>
    <definedName name="secc5p" localSheetId="15">'5.4.3 - H&amp;S - Designer'!$E$2</definedName>
    <definedName name="secc5p" localSheetId="16">'5.4.4 - H&amp;S - PSDP'!$E$2</definedName>
    <definedName name="secc5p" localSheetId="7">#REF!</definedName>
    <definedName name="secc5p">#REF!</definedName>
    <definedName name="secc6p" localSheetId="17">'5.5 - Quality Assurance'!$E$2</definedName>
    <definedName name="secc6p">'5.6 - Sustainability'!$E$2</definedName>
    <definedName name="secc7p" localSheetId="19">'5.7 - IS'!$E$2</definedName>
    <definedName name="secc7p" localSheetId="20">'5.8 - DP'!$E$2</definedName>
    <definedName name="secc7p" localSheetId="7">#REF!</definedName>
    <definedName name="secc7p">#REF!</definedName>
    <definedName name="sig1p" localSheetId="23">'[2]8 - Signature'!$E$2</definedName>
    <definedName name="sig1p" localSheetId="7">'[3]8 - Signature'!$E$2</definedName>
    <definedName name="sig1p">'8 - Signature'!$E$2</definedName>
    <definedName name="sig1t">'8 - Signature'!$C$7</definedName>
    <definedName name="sig1title" localSheetId="23">'[2]8 - Signature'!$A$1</definedName>
    <definedName name="sig1title" localSheetId="7">'[3]8 - Signature'!$A$1</definedName>
    <definedName name="sig1title">'8 - Signature'!$A$1</definedName>
    <definedName name="suppname" localSheetId="23">'[2]4.1 - Applicant details'!$E$7</definedName>
    <definedName name="suppname" localSheetId="7">'[3]4.1 - Applicant details'!$E$7</definedName>
    <definedName name="suppname">'4.1 - Applicant details'!$E$8</definedName>
    <definedName name="sus5p" localSheetId="17">'5.5 - Quality Assurance'!$E$2</definedName>
    <definedName name="sus5p" localSheetId="23">'[2]5.5.3 - Sustainability'!$G$2</definedName>
    <definedName name="sus5p" localSheetId="7">'[3]5.5.3 - Sustainability'!$G$2</definedName>
    <definedName name="sus5p">'5.6 - Sustainability'!$E$2</definedName>
    <definedName name="sus5t" localSheetId="17">'5.5 - Quality Assurance'!$A$1</definedName>
    <definedName name="sus5t" localSheetId="23">'[2]5.5.3 - Sustainability'!$A$1</definedName>
    <definedName name="sus5t" localSheetId="7">'[3]5.5.3 - Sustainability'!$A$1</definedName>
    <definedName name="sus5t">'5.6 - Sustainability'!$A$1</definedName>
    <definedName name="xyz" localSheetId="7">#REF!</definedName>
    <definedName name="xyz">#REF!</definedName>
    <definedName name="YN_list">[1]Applications!$B$53:$B$54</definedName>
    <definedName name="YNNA_list">[1]Applications!$B$55:$B$57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 i="109" l="1"/>
  <c r="Z2" i="109" s="1"/>
  <c r="E2" i="109" s="1"/>
  <c r="S2" i="88"/>
  <c r="X2" i="115"/>
  <c r="Z2" i="115" s="1"/>
  <c r="E2" i="115"/>
  <c r="AQ7" i="62" a="1"/>
  <c r="AQ7" i="62"/>
  <c r="AX7" i="62" s="1"/>
  <c r="V6" i="133" a="1"/>
  <c r="V6" i="133"/>
  <c r="X2" i="117"/>
  <c r="A15" i="74"/>
  <c r="A9" i="74"/>
  <c r="X2" i="126"/>
  <c r="Y2" i="126" s="1"/>
  <c r="E2" i="126" s="1"/>
  <c r="X2" i="125"/>
  <c r="Y2" i="125" s="1"/>
  <c r="E2" i="125" s="1"/>
  <c r="X2" i="124"/>
  <c r="Y2" i="124" s="1"/>
  <c r="E2" i="124" s="1"/>
  <c r="X3" i="131"/>
  <c r="V3" i="113"/>
  <c r="W3" i="113" s="1"/>
  <c r="C2" i="113" s="1"/>
  <c r="Y2" i="90"/>
  <c r="L2" i="134"/>
  <c r="M2" i="134" s="1"/>
  <c r="B2" i="134" s="1"/>
  <c r="B15" i="74" s="1"/>
  <c r="R2" i="59"/>
  <c r="S2" i="59" s="1"/>
  <c r="C2" i="59" s="1"/>
  <c r="U3" i="134"/>
  <c r="T3" i="134"/>
  <c r="V7" i="133" a="1"/>
  <c r="V7" i="133"/>
  <c r="AC6" i="133"/>
  <c r="AD6" i="133" s="1"/>
  <c r="AE6" i="133"/>
  <c r="AC7" i="133"/>
  <c r="AD7" i="133" s="1"/>
  <c r="AE7" i="133"/>
  <c r="AZ7" i="62" l="1"/>
  <c r="AY7" i="62"/>
  <c r="X3" i="133"/>
  <c r="W3" i="133"/>
  <c r="V3" i="134"/>
  <c r="Y3" i="133" l="1"/>
  <c r="E2" i="133" s="1"/>
  <c r="B9" i="74" s="1"/>
  <c r="E2" i="105" l="1"/>
  <c r="M2" i="107" l="1"/>
  <c r="L2" i="107"/>
  <c r="M2" i="131"/>
  <c r="L2" i="131"/>
  <c r="N2" i="131" l="1"/>
  <c r="Y3" i="131"/>
  <c r="C2" i="131" s="1"/>
  <c r="B14" i="74" s="1"/>
  <c r="AQ8" i="62" a="1"/>
  <c r="AQ8" i="62"/>
  <c r="AX8" i="62" s="1"/>
  <c r="A27" i="74"/>
  <c r="C7" i="129"/>
  <c r="Y2" i="129"/>
  <c r="X2" i="129"/>
  <c r="D2" i="129"/>
  <c r="B27" i="74" s="1" a="1"/>
  <c r="B27" i="74" s="1"/>
  <c r="AZ8" i="62" l="1"/>
  <c r="AY8" i="62"/>
  <c r="AW3" i="62"/>
  <c r="AX3" i="62"/>
  <c r="AZ3" i="62" s="1"/>
  <c r="E2" i="62" s="1"/>
  <c r="Z2" i="129"/>
  <c r="A20" i="74" l="1"/>
  <c r="A19" i="74"/>
  <c r="A18" i="74"/>
  <c r="B20" i="74" l="1"/>
  <c r="B19" i="74"/>
  <c r="B18" i="74"/>
  <c r="B11" i="74"/>
  <c r="A25" i="74"/>
  <c r="E2" i="122"/>
  <c r="B24" i="74" s="1"/>
  <c r="Y2" i="119"/>
  <c r="K17" i="113" l="1"/>
  <c r="K19" i="113"/>
  <c r="K18" i="113"/>
  <c r="K20" i="113"/>
  <c r="K21" i="113"/>
  <c r="Z2" i="119" l="1"/>
  <c r="E2" i="119"/>
  <c r="B21" i="74" s="1"/>
  <c r="W2" i="100" l="1"/>
  <c r="X2" i="100"/>
  <c r="A17" i="74"/>
  <c r="Y2" i="117"/>
  <c r="E2" i="117" s="1"/>
  <c r="B10" i="74" s="1"/>
  <c r="B17" i="74"/>
  <c r="M2" i="99" l="1"/>
  <c r="A26" i="74"/>
  <c r="AF2" i="110"/>
  <c r="AE2" i="110"/>
  <c r="AD2" i="110"/>
  <c r="AB2" i="110"/>
  <c r="AA2" i="110" l="1"/>
  <c r="AC2" i="110" s="1"/>
  <c r="E2" i="110" s="1"/>
  <c r="B26" i="74" s="1"/>
  <c r="B1" i="74" l="1"/>
  <c r="A28" i="74"/>
  <c r="A23" i="74"/>
  <c r="A22" i="74"/>
  <c r="A16" i="74"/>
  <c r="A13" i="74"/>
  <c r="A12" i="74"/>
  <c r="A8" i="74"/>
  <c r="A7" i="74"/>
  <c r="A6" i="74"/>
  <c r="A5" i="74"/>
  <c r="B25" i="74"/>
  <c r="B16" i="74"/>
  <c r="L2" i="108"/>
  <c r="M2" i="108"/>
  <c r="B23" i="74" l="1"/>
  <c r="X3" i="108"/>
  <c r="W3" i="108"/>
  <c r="X3" i="107"/>
  <c r="W3" i="107"/>
  <c r="L2" i="99"/>
  <c r="N2" i="108" l="1"/>
  <c r="C2" i="108" s="1"/>
  <c r="B12" i="74" s="1"/>
  <c r="Y3" i="108"/>
  <c r="N2" i="107"/>
  <c r="C2" i="107" s="1"/>
  <c r="B13" i="74" s="1"/>
  <c r="Y3" i="107"/>
  <c r="N2" i="99"/>
  <c r="C2" i="99" s="1"/>
  <c r="B6" i="74" s="1"/>
  <c r="B5" i="74" l="1"/>
  <c r="Y2" i="105" l="1"/>
  <c r="Z2" i="105" s="1"/>
  <c r="W3" i="99" l="1"/>
  <c r="X3" i="99"/>
  <c r="Z2" i="59"/>
  <c r="Y2" i="101"/>
  <c r="Y2" i="100" l="1"/>
  <c r="Z2" i="100" s="1"/>
  <c r="C2" i="100" s="1"/>
  <c r="B7" i="74" s="1"/>
  <c r="Z2" i="101"/>
  <c r="E2" i="101" s="1"/>
  <c r="B28" i="74" s="1"/>
  <c r="Y3" i="99"/>
  <c r="Z2" i="90" l="1"/>
  <c r="E2" i="90" s="1"/>
  <c r="B8" i="74" l="1"/>
  <c r="AA2" i="59"/>
  <c r="T2" i="88" l="1"/>
  <c r="E2" i="88" s="1"/>
  <c r="B22" i="74" l="1"/>
  <c r="B4" i="74" s="1"/>
  <c r="A6" i="72"/>
  <c r="A8" i="68" l="1"/>
  <c r="A5" i="68"/>
  <c r="A4" i="6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<sst xmlns="http://schemas.openxmlformats.org/spreadsheetml/2006/main" count="726" uniqueCount="390">
  <si>
    <t>Lot</t>
  </si>
  <si>
    <t>Sublot</t>
  </si>
  <si>
    <t>Water</t>
  </si>
  <si>
    <t>25kg Bag</t>
  </si>
  <si>
    <t>1000kg Bulk</t>
  </si>
  <si>
    <t>25L Drum</t>
  </si>
  <si>
    <t>Wastewater</t>
  </si>
  <si>
    <t>1000L IBC Pumpover</t>
  </si>
  <si>
    <t>Drop</t>
  </si>
  <si>
    <t>Gas</t>
  </si>
  <si>
    <t>12.5kg Bag</t>
  </si>
  <si>
    <t>Lot 9 - Miscellanious</t>
  </si>
  <si>
    <t>Lot 9A - Miscellanious - Unregulated</t>
  </si>
  <si>
    <t>Product Dependant</t>
  </si>
  <si>
    <t>Lot 9B - Miscellanious - Regulated</t>
  </si>
  <si>
    <t>Formats</t>
  </si>
  <si>
    <t>Bulk Tanker</t>
  </si>
  <si>
    <t>Drop, IBC Pumpover, Bulk Tanker</t>
  </si>
  <si>
    <t>IBC Pumpover</t>
  </si>
  <si>
    <t>Drop, Bulk Tanker</t>
  </si>
  <si>
    <t>Yes</t>
  </si>
  <si>
    <t>No</t>
  </si>
  <si>
    <t>Binary</t>
  </si>
  <si>
    <t>Relevant EN Standard</t>
  </si>
  <si>
    <t xml:space="preserve">Company Name: </t>
  </si>
  <si>
    <t>Risk Assessments/Method Statement/Procedures Requirements</t>
  </si>
  <si>
    <t xml:space="preserve">Declaration
DWI (UK) Approved
Yes/No
</t>
  </si>
  <si>
    <t>Declaration
EN Standard
Yes/No</t>
  </si>
  <si>
    <t xml:space="preserve">Declaration
REACH Approved
Yes/No
</t>
  </si>
  <si>
    <t>Declaration
Irish Water Specific Impurity Limits
Yes/No</t>
  </si>
  <si>
    <t>Manufacturer
Tenderer to provide name, address and contact details for the original manufacturer of the proposed chemical</t>
  </si>
  <si>
    <t>Distributor
Tenderer to provide name, address and contact details for the distributor(s) of the proposed chemical, in the Lots tendered for</t>
  </si>
  <si>
    <t>Tendering 
Yes/No</t>
  </si>
  <si>
    <t>Transport Regulations</t>
  </si>
  <si>
    <t>500Kg Bag</t>
  </si>
  <si>
    <t>Class 1</t>
  </si>
  <si>
    <t>Explosive substances and articles</t>
  </si>
  <si>
    <t>Class 2</t>
  </si>
  <si>
    <t>Gases</t>
  </si>
  <si>
    <t>Class 3</t>
  </si>
  <si>
    <t>Flammable liquids</t>
  </si>
  <si>
    <t>Class 4.1</t>
  </si>
  <si>
    <t>Flammable solids, self-reactive substances, polymerizing substances and solid desensitised explosives</t>
  </si>
  <si>
    <t>Class 4.2</t>
  </si>
  <si>
    <t>Substances liable to spontaneous combustion</t>
  </si>
  <si>
    <t>Class 4.3</t>
  </si>
  <si>
    <t>Substances which, in contact with water, emit flammable gases</t>
  </si>
  <si>
    <t>Class 5.1</t>
  </si>
  <si>
    <t>Oxidising substances</t>
  </si>
  <si>
    <t>Class 5.2</t>
  </si>
  <si>
    <t>Organic peroxides</t>
  </si>
  <si>
    <t>Class 6.1</t>
  </si>
  <si>
    <t>Toxic substances</t>
  </si>
  <si>
    <t>Class 6.2</t>
  </si>
  <si>
    <t>Infectious substances</t>
  </si>
  <si>
    <t>Class 7</t>
  </si>
  <si>
    <t>Radioactive material</t>
  </si>
  <si>
    <t>Class 8</t>
  </si>
  <si>
    <t>Corrosive substances</t>
  </si>
  <si>
    <t>Class 9</t>
  </si>
  <si>
    <t>Miscellaneous dangerous substances and articles</t>
  </si>
  <si>
    <t>EN1407</t>
  </si>
  <si>
    <t>EN1409</t>
  </si>
  <si>
    <t>EN1410</t>
  </si>
  <si>
    <t>Standard For Flocculants</t>
  </si>
  <si>
    <t>Not Regulated</t>
  </si>
  <si>
    <t>No Standard</t>
  </si>
  <si>
    <t>Lot 6A - Flocculants</t>
  </si>
  <si>
    <t>Lot 6B - Filter Media</t>
  </si>
  <si>
    <t>Lot 6C - Septicity / Odour Control</t>
  </si>
  <si>
    <t>Lot 6D - Miscellaneous</t>
  </si>
  <si>
    <t xml:space="preserve">EN1407 </t>
  </si>
  <si>
    <t>Flocculant_EN_Standards</t>
  </si>
  <si>
    <t>Activated_Carbon_EN_Standards</t>
  </si>
  <si>
    <t xml:space="preserve">EN12903 </t>
  </si>
  <si>
    <t>EN12915</t>
  </si>
  <si>
    <t>Lot 6 Sublots</t>
  </si>
  <si>
    <t>Application</t>
  </si>
  <si>
    <t>ADR Transport Regulations</t>
  </si>
  <si>
    <t>Drop, IBC Pumpover</t>
  </si>
  <si>
    <t>Bulk Tanker, IBC Pumpover</t>
  </si>
  <si>
    <t>Standards</t>
  </si>
  <si>
    <t>Sub_Lots</t>
  </si>
  <si>
    <t>Number</t>
  </si>
  <si>
    <t>Question</t>
  </si>
  <si>
    <t>Response Information</t>
  </si>
  <si>
    <t>Response</t>
  </si>
  <si>
    <t>Information</t>
  </si>
  <si>
    <t>Contact's position</t>
  </si>
  <si>
    <t>Phone number</t>
  </si>
  <si>
    <t>E-mail address</t>
  </si>
  <si>
    <t>Complete</t>
  </si>
  <si>
    <t>Yes/No</t>
  </si>
  <si>
    <t>N/A</t>
  </si>
  <si>
    <t>Total</t>
  </si>
  <si>
    <t>Score/Info</t>
  </si>
  <si>
    <t>(%) split by area of responsibility (e.g. 33% traffic management / 33% safety consultant / 33% plant provider)</t>
  </si>
  <si>
    <t>Areas of responsibility (e.g. Finance, traffic management etc.)</t>
  </si>
  <si>
    <t>Some cells contain dropdown menus from which the Applicant's answer must be selected.</t>
  </si>
  <si>
    <t>The zoom for the document can be adjusted via the scrollbar in the very bottom right of the screen.</t>
  </si>
  <si>
    <t>%</t>
  </si>
  <si>
    <t>Section Progress</t>
  </si>
  <si>
    <r>
      <t xml:space="preserve">All sections contain a progress bar in the top right of the tab. </t>
    </r>
    <r>
      <rPr>
        <b/>
        <sz val="10"/>
        <rFont val="Arial"/>
        <family val="2"/>
      </rPr>
      <t>Do not proceed to the next tab until the progress bar is at 100%.</t>
    </r>
  </si>
  <si>
    <t>Water/
Wastewater</t>
  </si>
  <si>
    <t>Supplier Name</t>
  </si>
  <si>
    <t>Document Progress</t>
  </si>
  <si>
    <t>VAT Registered Name of Applicant</t>
  </si>
  <si>
    <t>VAT Registered Number of Applicant</t>
  </si>
  <si>
    <t>VAT Registered Name of Principal Applicant. 
If registered in a non-EU country, the proper legal name can be provided.</t>
  </si>
  <si>
    <t>Legal entities (VAT Registered Names) within the consortium or JV. 
If registered in a non-EU country, the proper legal name can be provided.</t>
  </si>
  <si>
    <t>Relevant ownership / participation division (%) within the consortium or JV</t>
  </si>
  <si>
    <t xml:space="preserve">Area of Responsibility –include relevant section number from the QSQ </t>
  </si>
  <si>
    <t>Questions responded to by the entity</t>
  </si>
  <si>
    <t>VAT Registered Name of Principal Applicant</t>
  </si>
  <si>
    <t>All VAT Registered Names within the consortium or JV.</t>
  </si>
  <si>
    <t>All VAT Registered Numbers within the consortium or JV.</t>
  </si>
  <si>
    <t>VAT Registered Numbers of the legal entities within the consortium or JV.
This can be left blank if the Applicant is registered in a non-EU country</t>
  </si>
  <si>
    <t>Area of Responsibility - include relevant section number</t>
  </si>
  <si>
    <t>Questions the Entity Responded</t>
  </si>
  <si>
    <t>Yes/No 1</t>
  </si>
  <si>
    <t>Yes - 1 Organisation</t>
  </si>
  <si>
    <t>Yes - 2 Organisations</t>
  </si>
  <si>
    <t>Yes - 3 Organisations</t>
  </si>
  <si>
    <t>Yes - 4 Organisations</t>
  </si>
  <si>
    <t>Yes - 5 Organisations</t>
  </si>
  <si>
    <t>Other Entity (VAT Registered Name)</t>
  </si>
  <si>
    <t>JV</t>
  </si>
  <si>
    <t>Other Entities 1</t>
  </si>
  <si>
    <t>Minimum</t>
  </si>
  <si>
    <t>Other Entities 2</t>
  </si>
  <si>
    <t>Other Entities 3</t>
  </si>
  <si>
    <t>Other Entities 4</t>
  </si>
  <si>
    <t>Other Entities 5</t>
  </si>
  <si>
    <r>
      <t xml:space="preserve">Greyed out cells </t>
    </r>
    <r>
      <rPr>
        <b/>
        <u/>
        <sz val="10"/>
        <color theme="1"/>
        <rFont val="Arial"/>
        <family val="2"/>
      </rPr>
      <t>do not</t>
    </r>
    <r>
      <rPr>
        <sz val="10"/>
        <color theme="1"/>
        <rFont val="Arial"/>
        <family val="2"/>
      </rPr>
      <t xml:space="preserve"> need to be completed.</t>
    </r>
  </si>
  <si>
    <r>
      <t>COMPETITION REF</t>
    </r>
    <r>
      <rPr>
        <sz val="10"/>
        <rFont val="Arial"/>
        <family val="2"/>
      </rPr>
      <t> </t>
    </r>
  </si>
  <si>
    <r>
      <t>APPLICANT NAME</t>
    </r>
    <r>
      <rPr>
        <sz val="10"/>
        <rFont val="Arial"/>
        <family val="2"/>
      </rPr>
      <t> </t>
    </r>
  </si>
  <si>
    <t>Is this Application a joint Venture (JV) / Consortium?</t>
  </si>
  <si>
    <t>Coagulants</t>
  </si>
  <si>
    <t>pH / Alkalinity Control</t>
  </si>
  <si>
    <t>Additives / Precursor Chemicals</t>
  </si>
  <si>
    <t>Flocculants</t>
  </si>
  <si>
    <t>Filter Media</t>
  </si>
  <si>
    <t>Septicity / Odour Control</t>
  </si>
  <si>
    <t>Miscellaneous</t>
  </si>
  <si>
    <t>Disinfectants</t>
  </si>
  <si>
    <r>
      <t>Applicants must</t>
    </r>
    <r>
      <rPr>
        <b/>
        <sz val="10"/>
        <rFont val="Arial"/>
        <family val="2"/>
      </rPr>
      <t xml:space="preserve"> not copy and paste values</t>
    </r>
    <r>
      <rPr>
        <sz val="10"/>
        <rFont val="Arial"/>
        <family val="2"/>
      </rPr>
      <t xml:space="preserve"> into any field. Each field must be populated individually using dropdown options where available.</t>
    </r>
  </si>
  <si>
    <r>
      <t xml:space="preserve">Cells in Yellow colour </t>
    </r>
    <r>
      <rPr>
        <b/>
        <u/>
        <sz val="10"/>
        <color theme="1"/>
        <rFont val="Arial"/>
        <family val="2"/>
      </rPr>
      <t>must</t>
    </r>
    <r>
      <rPr>
        <sz val="10"/>
        <color theme="1"/>
        <rFont val="Arial"/>
        <family val="2"/>
      </rPr>
      <t xml:space="preserve"> be completed</t>
    </r>
  </si>
  <si>
    <t>Please Provide VAT Registered Number of Applicant
This can be left blank if the Applicant is registered in a non-EU country.</t>
  </si>
  <si>
    <t>http://ec.europa.eu/taxation_customs/vies/</t>
  </si>
  <si>
    <t>Please provide your single point of contact for all communications related to this procurement competition</t>
  </si>
  <si>
    <t>If an Applicant is a Joint Venture Applicant, the Applicant must provide the additional information set out in the table below. If it is intended that a joint venture will be incorporated but it has not yet been formed, please provide proposed details in table below.</t>
  </si>
  <si>
    <t>Coagulants
Disinfectants
Gases
pH / Alkalinity Control
Additives / Precursor Chemicals
Flocculants
Filter Media
Septicity / Odour Control
Miscellaneous</t>
  </si>
  <si>
    <t>VAT Registered Address of Applicant</t>
  </si>
  <si>
    <t xml:space="preserve">Please verify your VAT Registered Name, Number and Address are correct using the following website: </t>
  </si>
  <si>
    <t>Name:</t>
  </si>
  <si>
    <t>Telephone: </t>
  </si>
  <si>
    <t>Email:</t>
  </si>
  <si>
    <r>
      <t>Position in Applicant company / entity</t>
    </r>
    <r>
      <rPr>
        <sz val="12"/>
        <color rgb="FF000000"/>
        <rFont val="Arial"/>
        <family val="2"/>
      </rPr>
      <t>: </t>
    </r>
  </si>
  <si>
    <r>
      <t xml:space="preserve">Notes:
</t>
    </r>
    <r>
      <rPr>
        <b/>
        <sz val="10"/>
        <rFont val="Arial"/>
        <family val="2"/>
      </rPr>
      <t>(a)</t>
    </r>
    <r>
      <rPr>
        <sz val="10"/>
        <rFont val="Arial"/>
        <family val="2"/>
      </rPr>
      <t xml:space="preserve">	   VAT Registered Name of the Principal Applicant as per Section 4.1 above, only one entity can be named.
</t>
    </r>
    <r>
      <rPr>
        <b/>
        <sz val="10"/>
        <rFont val="Arial"/>
        <family val="2"/>
      </rPr>
      <t>(b)</t>
    </r>
    <r>
      <rPr>
        <sz val="10"/>
        <rFont val="Arial"/>
        <family val="2"/>
      </rPr>
      <t xml:space="preserve">	   The VAT Registered Names, Numbers and Addresses of all legal entities within the Joint Venture Applicant. </t>
    </r>
  </si>
  <si>
    <t>Minimum Turnover</t>
  </si>
  <si>
    <t>Minimum turnover required</t>
  </si>
  <si>
    <t>APPENDIX B1 APPLICANT/PRINCIPAL APPLICANT DETAILS</t>
  </si>
  <si>
    <t>5.3.1</t>
  </si>
  <si>
    <t>I certify that the information provided throughout this document is accurate and complete to the best of my knowledge and belief. I understand that the provision of inaccurate or misleading information in this declaration will invalidate my / our QSQ Response. </t>
  </si>
  <si>
    <r>
      <t xml:space="preserve">Signature:
</t>
    </r>
    <r>
      <rPr>
        <sz val="10"/>
        <color rgb="FFFF0000"/>
        <rFont val="Arial"/>
        <family val="2"/>
      </rPr>
      <t>Right Click on the X
Select Sign
Go to "Select Image"
Choose your signature image
Press Sign</t>
    </r>
  </si>
  <si>
    <t>Overall Document Completeness</t>
  </si>
  <si>
    <r>
      <t xml:space="preserve">The information requested below shall be provided by the Applicant (or the Principal Applicant </t>
    </r>
    <r>
      <rPr>
        <b/>
        <u/>
        <sz val="10"/>
        <rFont val="Arial"/>
        <family val="2"/>
      </rPr>
      <t>only</t>
    </r>
    <r>
      <rPr>
        <sz val="10"/>
        <rFont val="Arial"/>
        <family val="2"/>
      </rPr>
      <t xml:space="preserve"> in the case of a Joint Venture Applicant).  Responses to this section are for information purposes only and will not be scored. </t>
    </r>
  </si>
  <si>
    <t>This Excel Document should not be submitted until the overall completeness in the Overview tab is 100%</t>
  </si>
  <si>
    <t xml:space="preserve">Minimum Requirement </t>
  </si>
  <si>
    <r>
      <t xml:space="preserve">General Notes
1. It is recommended that the Applicant downloads and saves a copy of this document locally before editing.
2. It is recommended that the Applicant periodically saves the document as the document is being completed.
3. Applicants must read the accompanying QSQ Document before completing the QSQ Excel document.
4. The Applicant should only make edits to the document where specifically directed within each tab.
5. The document shall be returned in its entirety within the provided QSQ Excel document. </t>
    </r>
    <r>
      <rPr>
        <b/>
        <sz val="10"/>
        <rFont val="Arial"/>
        <family val="2"/>
      </rPr>
      <t>No element shall be extracted from this document and submitted separately.</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</si>
  <si>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</si>
  <si>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are paraphrased in this excel document – the full details are set out in the QSQ word document.</t>
    </r>
  </si>
  <si>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Minimum Requirements and Pass Fail Criteria s are paraphrased in this excel document – the full details are set out in the QSQ word document.</t>
    </r>
  </si>
  <si>
    <t>SECTION 4.3 RESOURCES OF OTHER ENTITIES</t>
  </si>
  <si>
    <t>SECTION 4.2 APPLICATION BY A JOINT VENTURE APPLICANT</t>
  </si>
  <si>
    <t>Insructions for completing QSQ Excel Document</t>
  </si>
  <si>
    <t>If the country in which the Applicant is incorporated has equivalent legislation to the Act, is the Applicant compliant with the requirements of that Act?</t>
  </si>
  <si>
    <t>Minimum Requiment</t>
  </si>
  <si>
    <t>Yes/No/NA</t>
  </si>
  <si>
    <t>Yes/NA</t>
  </si>
  <si>
    <t>Please provide details of the above</t>
  </si>
  <si>
    <t>If “Yes”, is the Applicant compliant with the annual reporting requirements contained within section 54 of the Act?
Where the Applicant fails to provide sufficient evidence of compliance with the annual reporting requirements contained within section 54 of the Act (where applicable), this may result in the Applicant being eliminated without further consideration of its QSQ Response.</t>
  </si>
  <si>
    <t xml:space="preserve">
Is the Applicant a relevant commercial organisation as defined by section 54 ("Transparency in supply chains etc.") of the Modern Slavery Act 2015 ("the Act")?</t>
  </si>
  <si>
    <r>
      <t xml:space="preserve">Employee Related Matters 
</t>
    </r>
    <r>
      <rPr>
        <sz val="10"/>
        <rFont val="Arial"/>
        <family val="2"/>
      </rPr>
      <t xml:space="preserve">
The Minimum Requirement is either that the Applicant states “None” in response to the question below or, where it states “Yes”, it provides sufficient evidence that appropriate action has been taken as a result of any unlawful discrimination or findings by the Workplace Relations Commission, the Equality Commission in Northern Ireland, the Equality and Human Rights Commission (Scotland) or any comparable body in any other jurisdiction.</t>
    </r>
  </si>
  <si>
    <t>Yes/None</t>
  </si>
  <si>
    <t xml:space="preserve">
Do you or, if applicable, a subcontractor, supplier or entity whose capacities are being relied on, fall under one of the definitions under Section 5k.1 of the Council Regulation (please refer to scenario (a), (b), (c) listed under Section 6.4 (A))? </t>
  </si>
  <si>
    <r>
      <rPr>
        <b/>
        <sz val="10"/>
        <rFont val="Arial"/>
        <family val="2"/>
      </rPr>
      <t>Compliance with requirements of the Modern Slavery Act 2015 or equivalent legislation</t>
    </r>
    <r>
      <rPr>
        <sz val="10"/>
        <rFont val="Arial"/>
        <family val="2"/>
      </rPr>
      <t xml:space="preserve">
Commercial organisations that carry on a business or part of a business in the UK, supply goods or services and have an annual turnover of £36 million or more (“relevant commercial organisations”) are required under section 54 of the UK’s Modern Slavery Act to prepare a slavery and human trafficking statement as defined by section 54 of the Act,
The Minimum Requirement is either:
(1)	that the Applicant states “N/A” to all questions (because it is not a “relevant commercial organisation” as defined above and the country in which it is incorporated does not have equivalent legislation to the Act) or,
(2)	where the Applicant states “Yes” to question (A), it provides sufficient evidence that it is compliant with the annual reporting requirements contained in section 54 of the Modern Slavery Act or
(3)	the Applicant responds “Yes” to question (C).</t>
    </r>
  </si>
  <si>
    <t>a</t>
  </si>
  <si>
    <t>D1</t>
  </si>
  <si>
    <r>
      <t xml:space="preserve">Section D1 </t>
    </r>
    <r>
      <rPr>
        <b/>
        <sz val="18"/>
        <color theme="0"/>
        <rFont val="Arial"/>
        <family val="2"/>
      </rPr>
      <t xml:space="preserve"> - Turnover</t>
    </r>
  </si>
  <si>
    <r>
      <t xml:space="preserve">Section 4.1 </t>
    </r>
    <r>
      <rPr>
        <b/>
        <sz val="18"/>
        <color theme="0"/>
        <rFont val="Arial"/>
        <family val="2"/>
      </rPr>
      <t>- Applicant/Principal Applicant Details</t>
    </r>
  </si>
  <si>
    <r>
      <t xml:space="preserve">Section 4.2 </t>
    </r>
    <r>
      <rPr>
        <b/>
        <sz val="18"/>
        <color theme="0"/>
        <rFont val="Arial"/>
        <family val="2"/>
      </rPr>
      <t>- Joint Venture Application</t>
    </r>
  </si>
  <si>
    <r>
      <t xml:space="preserve">Section 4.3 </t>
    </r>
    <r>
      <rPr>
        <b/>
        <sz val="18"/>
        <color theme="0"/>
        <rFont val="Arial"/>
        <family val="2"/>
      </rPr>
      <t>- Resources of Other Entities</t>
    </r>
  </si>
  <si>
    <t>Additional</t>
  </si>
  <si>
    <t>Offences</t>
  </si>
  <si>
    <t>Tax</t>
  </si>
  <si>
    <t>Other</t>
  </si>
  <si>
    <r>
      <rPr>
        <b/>
        <sz val="10"/>
        <rFont val="Arial"/>
        <family val="2"/>
      </rPr>
      <t xml:space="preserve">Note:  </t>
    </r>
    <r>
      <rPr>
        <sz val="10"/>
        <rFont val="Arial"/>
        <family val="2"/>
      </rPr>
      <t xml:space="preserve">
All questions must be answered accurately and concisely, in the format requested.
All supporting information requested in this QSQ must be submitted as an attachment to the related question.
Only the responses to the questions included in this QSQ and additional information specifically requested will be reviewed. 
We reserve the right not to review any unrequested information or material included in, attached to or submitted with your QSQ submission.
The Questions/Minimum Requirements are paraphrased in this excel document – the full details are set out in the QSQ word document.</t>
    </r>
  </si>
  <si>
    <r>
      <t xml:space="preserve">Applicants </t>
    </r>
    <r>
      <rPr>
        <b/>
        <u/>
        <sz val="10"/>
        <rFont val="Arial"/>
        <family val="2"/>
      </rPr>
      <t>must</t>
    </r>
    <r>
      <rPr>
        <sz val="10"/>
        <rFont val="Arial"/>
        <family val="2"/>
      </rPr>
      <t xml:space="preserve"> complete the below questionnaire.  </t>
    </r>
  </si>
  <si>
    <r>
      <t>OFFENCES  
Within the past five years, has the Applicant (or any member of your proposed consortium, if applicable, or any entity being relied upon for the purposes of Section 3.8 of the QSQ), or any member of the administrative, management or supervisory body of such organisation or any person having powers of representation, decision or control therein been convicted of any of the following offences?</t>
    </r>
    <r>
      <rPr>
        <sz val="10"/>
        <rFont val="Arial"/>
        <family val="2"/>
      </rPr>
      <t> </t>
    </r>
  </si>
  <si>
    <r>
      <rPr>
        <b/>
        <sz val="10"/>
        <color rgb="FF000000"/>
        <rFont val="Arial"/>
        <family val="2"/>
      </rPr>
      <t>a.</t>
    </r>
    <r>
      <rPr>
        <sz val="10"/>
        <color rgb="FF000000"/>
        <rFont val="Arial"/>
        <family val="2"/>
      </rPr>
      <t xml:space="preserve"> participation in a criminal organisation, as defined in Article 2 of Council Framework Decision 2008/841/JHA; </t>
    </r>
  </si>
  <si>
    <r>
      <rPr>
        <b/>
        <sz val="10"/>
        <color rgb="FF000000"/>
        <rFont val="Arial"/>
        <family val="2"/>
      </rPr>
      <t>b.</t>
    </r>
    <r>
      <rPr>
        <sz val="10"/>
        <color rgb="FF000000"/>
        <rFont val="Arial"/>
        <family val="2"/>
      </rPr>
      <t xml:space="preserve"> corruption, as defined in Article 3 of the Convention on the fight against corruption involving officials of the European Communities or officials of Member States of the European Union and Article 2(1) of Council Framework Decision 2003/568/JHA as well as corruption as defined in the national law of the contracting entity or the economic operator; </t>
    </r>
  </si>
  <si>
    <r>
      <rPr>
        <b/>
        <sz val="10"/>
        <color rgb="FF000000"/>
        <rFont val="Arial"/>
        <family val="2"/>
      </rPr>
      <t>c.</t>
    </r>
    <r>
      <rPr>
        <sz val="10"/>
        <color rgb="FF000000"/>
        <rFont val="Arial"/>
        <family val="2"/>
      </rPr>
      <t xml:space="preserve"> fraud within the meaning of Article 1 of the Convention on the protection of the European Communities’ financial interests; </t>
    </r>
  </si>
  <si>
    <r>
      <rPr>
        <b/>
        <sz val="10"/>
        <color rgb="FF000000"/>
        <rFont val="Arial"/>
        <family val="2"/>
      </rPr>
      <t>d.</t>
    </r>
    <r>
      <rPr>
        <sz val="10"/>
        <color rgb="FF000000"/>
        <rFont val="Arial"/>
        <family val="2"/>
      </rPr>
      <t xml:space="preserve"> terrorist offences or offences linked to terrorist activities, as defined in Articles 1 and 3 of Council Framework Decision 2002/475/JHA respectively, or inciting or aiding or abetting or attempting to commit an offence, as referred to in Article 4 of that Framework Decision; </t>
    </r>
  </si>
  <si>
    <r>
      <rPr>
        <b/>
        <sz val="10"/>
        <color rgb="FF000000"/>
        <rFont val="Arial"/>
        <family val="2"/>
      </rPr>
      <t>e.</t>
    </r>
    <r>
      <rPr>
        <sz val="10"/>
        <color rgb="FF000000"/>
        <rFont val="Arial"/>
        <family val="2"/>
      </rPr>
      <t xml:space="preserve"> money laundering or terrorist financing, as defined in Article 1 of Directive 2005/60/EC of the European Parliament and of the Council; or </t>
    </r>
  </si>
  <si>
    <r>
      <rPr>
        <b/>
        <sz val="10"/>
        <color rgb="FF000000"/>
        <rFont val="Arial"/>
        <family val="2"/>
      </rPr>
      <t>f.</t>
    </r>
    <r>
      <rPr>
        <sz val="10"/>
        <color rgb="FF000000"/>
        <rFont val="Arial"/>
        <family val="2"/>
      </rPr>
      <t xml:space="preserve"> child labour and other forms of trafficking in human beings as defined in Article 2 of Directive 2011. </t>
    </r>
  </si>
  <si>
    <t>If the answer to any of the above questions is “yes”, please provide full details, including date of conviction, identity of person convicted, and details of any measures taken to demonstrate reliability despite the existence of a relevant ground for exclusion. </t>
  </si>
  <si>
    <r>
      <t>NON PAYMENT OF TAXES
Within the past five years, in respect of the Applicant, (or any member of your proposed consortium, if applicable, or any entity being relied upon for the purposes of section 3.8 of the QSQ)</t>
    </r>
    <r>
      <rPr>
        <sz val="10"/>
        <rFont val="Arial"/>
        <family val="2"/>
      </rPr>
      <t> </t>
    </r>
  </si>
  <si>
    <r>
      <rPr>
        <b/>
        <sz val="10"/>
        <rFont val="Arial"/>
        <family val="2"/>
      </rPr>
      <t>a.</t>
    </r>
    <r>
      <rPr>
        <sz val="10"/>
        <rFont val="Arial"/>
        <family val="2"/>
      </rPr>
      <t xml:space="preserve"> Has it been established by a judicial or administrative decision having final and binding effect in accordance with the legal provisions of Ireland or the legal provisions of the country in which the economic operator in question is established (if outside Ireland), that such economic operator is in breach of obligations related to the payment of tax or social security contributions? </t>
    </r>
  </si>
  <si>
    <t>If the answer to any of the above questions is Yes, please provide further details.  Please confirm whether the relevant economic operator has paid, or has entered into a binding arrangement with a view to paying, including, where applicable, any accrued interest and/or fines? </t>
  </si>
  <si>
    <r>
      <rPr>
        <b/>
        <sz val="10"/>
        <rFont val="Arial"/>
        <family val="2"/>
      </rPr>
      <t>(a)</t>
    </r>
    <r>
      <rPr>
        <sz val="10"/>
        <rFont val="Calibri"/>
        <family val="2"/>
      </rPr>
      <t xml:space="preserve"> </t>
    </r>
    <r>
      <rPr>
        <sz val="10"/>
        <rFont val="Arial"/>
        <family val="2"/>
      </rPr>
      <t>a violation by the Applicant of applicable obligations referred to in Regulation 18(4) of the Regulations (applicable obligations in the fields of environmental, social and labour law that apply at the place where the works are carried out or the services provided that have been established by European Union law, national law, collective agreements or by international, environmental, social and labour law listed in Schedule 7 of the Regulations); </t>
    </r>
  </si>
  <si>
    <r>
      <rPr>
        <b/>
        <sz val="10"/>
        <rFont val="Arial"/>
        <family val="2"/>
      </rPr>
      <t>(b)</t>
    </r>
    <r>
      <rPr>
        <sz val="10"/>
        <rFont val="Calibri"/>
        <family val="2"/>
      </rPr>
      <t xml:space="preserve"> </t>
    </r>
    <r>
      <rPr>
        <sz val="10"/>
        <rFont val="Arial"/>
        <family val="2"/>
      </rPr>
      <t>the Applicant is bankrupt or is the subject of insolvency or winding-up proceedings, where its assets are being administered by a liquidator or by the court, where it is in an arrangement with creditors, where its business activities are suspended or it is in any analogous situation arising from a similar procedure under national laws and regulations; </t>
    </r>
  </si>
  <si>
    <r>
      <rPr>
        <b/>
        <sz val="10"/>
        <rFont val="Arial"/>
        <family val="2"/>
      </rPr>
      <t>(c)</t>
    </r>
    <r>
      <rPr>
        <sz val="10"/>
        <rFont val="Calibri"/>
        <family val="2"/>
      </rPr>
      <t xml:space="preserve"> </t>
    </r>
    <r>
      <rPr>
        <sz val="10"/>
        <rFont val="Arial"/>
        <family val="2"/>
      </rPr>
      <t>the Applicant is guilty of grave professional misconduct, which renders its integrity questionable; </t>
    </r>
  </si>
  <si>
    <r>
      <rPr>
        <b/>
        <sz val="10"/>
        <rFont val="Arial"/>
        <family val="2"/>
      </rPr>
      <t>(d)</t>
    </r>
    <r>
      <rPr>
        <sz val="10"/>
        <rFont val="Calibri"/>
        <family val="2"/>
      </rPr>
      <t xml:space="preserve"> </t>
    </r>
    <r>
      <rPr>
        <sz val="10"/>
        <rFont val="Arial"/>
        <family val="2"/>
      </rPr>
      <t>the Applicant has entered into agreements with other economic operators aimed at distorting competition; </t>
    </r>
  </si>
  <si>
    <r>
      <rPr>
        <b/>
        <sz val="10"/>
        <rFont val="Arial"/>
        <family val="2"/>
      </rPr>
      <t>(e)</t>
    </r>
    <r>
      <rPr>
        <sz val="10"/>
        <rFont val="Calibri"/>
        <family val="2"/>
      </rPr>
      <t xml:space="preserve"> </t>
    </r>
    <r>
      <rPr>
        <sz val="10"/>
        <rFont val="Arial"/>
        <family val="2"/>
      </rPr>
      <t>a conflict of interest within the meaning of Regulation 24 of the Regulations (which includes any situation where a relevant staff member has directly or indirectly a financial, economic or other personal interest which might be perceived to compromise his or her impartiality and independence in the context of the procurement procedure); </t>
    </r>
  </si>
  <si>
    <r>
      <rPr>
        <b/>
        <sz val="10"/>
        <rFont val="Arial"/>
        <family val="2"/>
      </rPr>
      <t>(f)</t>
    </r>
    <r>
      <rPr>
        <sz val="10"/>
        <rFont val="Calibri"/>
        <family val="2"/>
      </rPr>
      <t xml:space="preserve"> </t>
    </r>
    <r>
      <rPr>
        <sz val="10"/>
        <rFont val="Arial"/>
        <family val="2"/>
      </rPr>
      <t>a distortion of competition from the prior involvement of the Applicant in the preparation of the procurement procedure, as referred to in Regulation 41 of the Regulations; </t>
    </r>
  </si>
  <si>
    <r>
      <rPr>
        <b/>
        <sz val="10"/>
        <rFont val="Arial"/>
        <family val="2"/>
      </rPr>
      <t>(g)</t>
    </r>
    <r>
      <rPr>
        <sz val="10"/>
        <rFont val="Calibri"/>
        <family val="2"/>
      </rPr>
      <t xml:space="preserve"> </t>
    </r>
    <r>
      <rPr>
        <sz val="10"/>
        <rFont val="Arial"/>
        <family val="2"/>
      </rPr>
      <t>the Applicant has shown significant or persistent deficiencies in the performance of a substantive requirement under a prior public contract, a prior contract with a contracting entity or a prior concession contract which led to early termination of that prior contract, damages or other comparable sanctions;</t>
    </r>
    <r>
      <rPr>
        <b/>
        <sz val="10"/>
        <rFont val="Arial"/>
        <family val="2"/>
      </rPr>
      <t> </t>
    </r>
  </si>
  <si>
    <r>
      <rPr>
        <b/>
        <sz val="10"/>
        <rFont val="Arial"/>
        <family val="2"/>
      </rPr>
      <t>(h)</t>
    </r>
    <r>
      <rPr>
        <sz val="10"/>
        <rFont val="Calibri"/>
        <family val="2"/>
      </rPr>
      <t xml:space="preserve"> </t>
    </r>
    <r>
      <rPr>
        <sz val="10"/>
        <rFont val="Arial"/>
        <family val="2"/>
      </rPr>
      <t>the Applicant has been guilty of serious misrepresentation in supplying the information required for the verification of the absence of grounds for exclusion or the fulfilment of the pass/fail criteria, has withheld such information or is not able to submit the supporting documents required pursuant to Regulation 59 of the Regulations; or</t>
    </r>
    <r>
      <rPr>
        <b/>
        <sz val="10"/>
        <rFont val="Arial"/>
        <family val="2"/>
      </rPr>
      <t> </t>
    </r>
  </si>
  <si>
    <t>If the answer to any of the above questions is “yes”, please provide details.  </t>
  </si>
  <si>
    <t>Is there a conflict of interest (as described above)? </t>
  </si>
  <si>
    <t>If yes, please describe: </t>
  </si>
  <si>
    <r>
      <rPr>
        <b/>
        <sz val="18"/>
        <color rgb="FFFFFF00"/>
        <rFont val="Arial"/>
        <family val="2"/>
      </rPr>
      <t>Section 6</t>
    </r>
    <r>
      <rPr>
        <b/>
        <sz val="18"/>
        <color theme="0"/>
        <rFont val="Arial"/>
        <family val="2"/>
      </rPr>
      <t xml:space="preserve"> - Exclusion Criteria</t>
    </r>
  </si>
  <si>
    <r>
      <rPr>
        <b/>
        <sz val="10"/>
        <rFont val="Arial"/>
        <family val="2"/>
      </rPr>
      <t>(i)</t>
    </r>
    <r>
      <rPr>
        <sz val="10"/>
        <rFont val="Calibri"/>
        <family val="2"/>
      </rPr>
      <t xml:space="preserve"> </t>
    </r>
    <r>
      <rPr>
        <sz val="10"/>
        <rFont val="Arial"/>
        <family val="2"/>
      </rPr>
      <t>the Applicant has undertaken to unduly influence the decision-making process of the Contracting Entity to obtain confidential information that may confer upon it undue advantages in the procurement procedure or to negligently provide misleading information that may have a material influence on decisions concerning exclusion, selection or award.</t>
    </r>
  </si>
  <si>
    <r>
      <rPr>
        <b/>
        <sz val="18"/>
        <color rgb="FFFFFF00"/>
        <rFont val="Arial"/>
        <family val="2"/>
      </rPr>
      <t>Section 5.3</t>
    </r>
    <r>
      <rPr>
        <b/>
        <sz val="18"/>
        <color theme="0"/>
        <rFont val="Arial"/>
        <family val="2"/>
      </rPr>
      <t xml:space="preserve"> - Experience</t>
    </r>
  </si>
  <si>
    <r>
      <rPr>
        <b/>
        <sz val="18"/>
        <color rgb="FFFFFF00"/>
        <rFont val="Arial"/>
        <family val="2"/>
      </rPr>
      <t>Section 8</t>
    </r>
    <r>
      <rPr>
        <b/>
        <sz val="18"/>
        <color theme="0"/>
        <rFont val="Arial"/>
        <family val="2"/>
      </rPr>
      <t xml:space="preserve"> - Signature</t>
    </r>
  </si>
  <si>
    <t>Each section is contained within a separate tab of the document.
It is recommended that each section is completed in the order presented (from left to right)</t>
  </si>
  <si>
    <t>Minimum Requirement</t>
  </si>
  <si>
    <t>Details</t>
  </si>
  <si>
    <t>(A)</t>
  </si>
  <si>
    <t>(B)</t>
  </si>
  <si>
    <t>Please note that providing a bank of policies or procedures will not be deemed to sufficiently answer these questions.  We require explanation from the tendering organisation as to how they will tailor their operations to comply with the GDPR requirements and to meet the GDPR obligations of Uisce Éireann. Embedded links will also not be reviewed.</t>
  </si>
  <si>
    <t>Have you provided copies of your organisations financial statements demonstrating sufficient turnover as outlined?</t>
  </si>
  <si>
    <t xml:space="preserve">(ii) Evidence from the entity proving that those resources will be avaiable to the Apllicant for the duartion of the Qualification System and (Unless the resources relate to financial standing/capacity) that the entity being relied upon will perform those elements of a contract for which the resources or capacities relied upon are required. That evidence could be in the form of the undertakings set out in Sections 4.3.1 and 4.3.2 (on a letter with the company letter head of the company being relied upon) as applicable. 
</t>
  </si>
  <si>
    <t xml:space="preserve">Yes/No </t>
  </si>
  <si>
    <t>Where the applicant is relying on the resources of another entity (who is not a member of the consortium /JV e.g., subcontractor, subsidiary, parent company, etc,. The Applicant shall provide in this QSQ Response:</t>
  </si>
  <si>
    <t>(i) The information relevant to the area, section and question to which they are being relied upon; and</t>
  </si>
  <si>
    <t>information</t>
  </si>
  <si>
    <t>Please indicate Below to be considered for this role.</t>
  </si>
  <si>
    <t>(C)</t>
  </si>
  <si>
    <r>
      <rPr>
        <b/>
        <sz val="10"/>
        <rFont val="Arial"/>
        <family val="2"/>
      </rPr>
      <t xml:space="preserve">6.1 </t>
    </r>
    <r>
      <rPr>
        <sz val="10"/>
        <rFont val="Arial"/>
        <family val="2"/>
      </rPr>
      <t xml:space="preserve">Subject to the provisions of Regulation 57 of the European Union (Award of Public Authority Contracts) Regulations 2016 (in Section 6, the Regulations): 
(a) if any of the conditions set out in Regulation 57(1) or 57(3) of the Regulations apply to:
       (a) the Applicant 
       (b) any member of the Applicant, in the case of a Joint Venture Applicant, 
       (c) any entity being relied upon in accordance with section 3.8 of this QSQ; or
       (d) any member of the administrative, management or supervisory body of such organisations or any person who has powers of representation, decision or control therein 
       the Applicant </t>
    </r>
    <r>
      <rPr>
        <u/>
        <sz val="10"/>
        <rFont val="Arial"/>
        <family val="2"/>
      </rPr>
      <t>shall</t>
    </r>
    <r>
      <rPr>
        <sz val="10"/>
        <rFont val="Arial"/>
        <family val="2"/>
      </rPr>
      <t xml:space="preserve"> be excluded from the competition. 
(b) if any of the conditions set out in Regulation 57(8) of the Regulations apply to:
        (a) the Applicant 
        (b) or any member of the Applicant, in the case of a group/consortium
        (c) or any entity being relied upon in accordance with section 3.8 of this QSQ.
      the Applicant </t>
    </r>
    <r>
      <rPr>
        <u/>
        <sz val="10"/>
        <rFont val="Arial"/>
        <family val="2"/>
      </rPr>
      <t>may</t>
    </r>
    <r>
      <rPr>
        <sz val="10"/>
        <rFont val="Arial"/>
        <family val="2"/>
      </rPr>
      <t xml:space="preserve"> be excluded from the competition.
(c) Applicants must complete the questionnaires below.  The Contracting Entity will accept Part III of the European Single Procurement Document (ESPD) in response to Section 6.</t>
    </r>
  </si>
  <si>
    <t>6.2.1</t>
  </si>
  <si>
    <t>6.2.2</t>
  </si>
  <si>
    <t>TOTAL</t>
  </si>
  <si>
    <t>Complete %</t>
  </si>
  <si>
    <t>Section D3 - HSQE Minimum requirements</t>
  </si>
  <si>
    <t>Section Number</t>
  </si>
  <si>
    <t>D2</t>
  </si>
  <si>
    <t>Prosecutions</t>
  </si>
  <si>
    <t>5.3.2</t>
  </si>
  <si>
    <t>Prohibition Notices/orders</t>
  </si>
  <si>
    <t>Improvement Notices</t>
  </si>
  <si>
    <t>Improvement Plans</t>
  </si>
  <si>
    <t>Man-hours Worked</t>
  </si>
  <si>
    <t>5.4.1.1</t>
  </si>
  <si>
    <t>5.4.1.2</t>
  </si>
  <si>
    <t>5.4.1.3</t>
  </si>
  <si>
    <t>5.4.1.4</t>
  </si>
  <si>
    <t>5.4.1.5</t>
  </si>
  <si>
    <r>
      <t xml:space="preserve">With reference to one of the projects proposed the Applicant shall provide details of how they supervised, managed and coordinated the implementation of safe working procedures.
</t>
    </r>
    <r>
      <rPr>
        <b/>
        <sz val="10"/>
        <rFont val="Arial"/>
        <family val="2"/>
      </rPr>
      <t>Maximum number of A4 pages: 4</t>
    </r>
    <r>
      <rPr>
        <sz val="10"/>
        <rFont val="Arial"/>
        <family val="2"/>
      </rPr>
      <t xml:space="preserve"> </t>
    </r>
  </si>
  <si>
    <t>With reference to one of the projects proposed the Applicant shall provide an example of a previous (Construction Stage) Safety and Health Plan (as required under Regulation 16 of the Safety Health and Welfare at Work (Construction) Regulations (Safety and Health Plans from other EU jurisdictions that are equivalent are acceptable)</t>
  </si>
  <si>
    <r>
      <t xml:space="preserve">With reference to one of the projects proposed the Applicant shall provide the process that they applied to take account of the General Principles of Prevention, existing safety files and existing health and safety plans to ensure that their designs are safe to construct, maintain, operate and eventually de construct. 
The General Principles of Prevention are detailed in Schedule 3 of the Safety, Health and Welfare at Work Act 2005. Blank forms/templates will not be accepted as evidence. 
</t>
    </r>
    <r>
      <rPr>
        <b/>
        <sz val="10"/>
        <rFont val="Arial"/>
        <family val="2"/>
      </rPr>
      <t>Maximum number of A4 pages: 4</t>
    </r>
  </si>
  <si>
    <t xml:space="preserve">With reference to one of the projects proposed the Applicant shall provide an example of a previous (Preliminary) Safety and Health Plan (as required under Regulation 12 of the Safety Health and Welfare at Work (Construction) Regulations (Safety and Health Plans from other EU jurisdictions that are equivalent are acceptable). </t>
  </si>
  <si>
    <r>
      <t xml:space="preserve">Section 5.4.1  </t>
    </r>
    <r>
      <rPr>
        <b/>
        <sz val="18"/>
        <color theme="0"/>
        <rFont val="Arial"/>
        <family val="2"/>
      </rPr>
      <t>- Health &amp; Safety -  Contractor</t>
    </r>
  </si>
  <si>
    <t xml:space="preserve">Project 1 </t>
  </si>
  <si>
    <t>Project 2</t>
  </si>
  <si>
    <t>Project 3</t>
  </si>
  <si>
    <t>Project 1</t>
  </si>
  <si>
    <t>Lot Application</t>
  </si>
  <si>
    <t xml:space="preserve">Please indicate through answering Yes/No below which roles you intend to carry out for the Lots Applied for. Refer to Section A4 of the particulars as outlined in the QSQ Memorandum for details on each Lot and associated sub lots.  
Note you may apply for as many Lots &amp; Sub Lots as required. Your competency and capability to deliver each Lot &amp; Sub Lot will be assessed at the tender stage should you Successfully Pre-Qualify.  
</t>
  </si>
  <si>
    <t xml:space="preserve"> </t>
  </si>
  <si>
    <r>
      <t xml:space="preserve">Section D2 </t>
    </r>
    <r>
      <rPr>
        <b/>
        <sz val="18"/>
        <color theme="0"/>
        <rFont val="Arial"/>
        <family val="2"/>
      </rPr>
      <t xml:space="preserve"> - Relevant Experience</t>
    </r>
  </si>
  <si>
    <t xml:space="preserve"> Lots Application</t>
  </si>
  <si>
    <r>
      <rPr>
        <b/>
        <sz val="10"/>
        <rFont val="Arial"/>
        <family val="2"/>
      </rPr>
      <t xml:space="preserve">GDPR Compliance </t>
    </r>
    <r>
      <rPr>
        <sz val="10"/>
        <rFont val="Arial"/>
        <family val="2"/>
      </rPr>
      <t xml:space="preserve">
Please provide details of the organisational and technical data protection controls in place within your organisation, and with your third party providers, to protect Uisce Éireann data, and which meet the standards compatible with EU General Data Protection Regulation 2016/679 and Irish Data Protection Act 2018. (Please note provision of a policy alone will not be a sufficient response to this question) </t>
    </r>
  </si>
  <si>
    <r>
      <rPr>
        <b/>
        <sz val="10"/>
        <rFont val="Arial"/>
        <family val="2"/>
      </rPr>
      <t>Data Protection Authority</t>
    </r>
    <r>
      <rPr>
        <sz val="10"/>
        <rFont val="Arial"/>
        <family val="2"/>
      </rPr>
      <t xml:space="preserve">
Has your organisation or any subsidiaries or sub-contractors (whilst carrying out work on behalf of YOUR organisation), been fined, penalised or subjected to an enforcement by a Data Protection Authority in the last 3 years? If yes, please provide details, including remediating actions. Please note that this is a mandatory question and failure to fully answer will result in an overall Zero score applying to this section.</t>
    </r>
  </si>
  <si>
    <r>
      <t xml:space="preserve">Compliance with requirements of the COUNCIL REGULATION (EU) 2022/576 of 8 April 2022 amending Regulation (EU) No 833/2014 concerning restrictive measures in view of Russia’s actions destabilising the situation in Ukraine
1.	</t>
    </r>
    <r>
      <rPr>
        <sz val="10"/>
        <rFont val="Arial"/>
        <family val="2"/>
      </rPr>
      <t xml:space="preserve">Subject to the provisions of Article 5k.1 of the Council Regulation (EU) 2022/576 of 8 April 2022 amending Regulation (EU) No 833/2014 (in this Section 6.4, the Council Regulation), the Contracting Entity shall be prohibited from awarding a contract: 
a.	A Russian national, or a natural or legal person, entity or body established in Russia;
b.	A legal person, entity or body whose proprietary rights are directly or indirectly owned for more than 50 % by an entity referred to in point (a); or
c.	a natural or legal person, entity or body acting on behalf or at the direction of an entity referred to in point (a) or (b),
including, where they account for more than 10 % of the contract value, subcontractors, suppliers or entities whose capacities are being relied on within the meaning of the public procurement directives.
</t>
    </r>
    <r>
      <rPr>
        <b/>
        <sz val="10"/>
        <rFont val="Arial"/>
        <family val="2"/>
      </rPr>
      <t>2.</t>
    </r>
    <r>
      <rPr>
        <sz val="10"/>
        <rFont val="Arial"/>
        <family val="2"/>
      </rPr>
      <t xml:space="preserve">	If any of the conditions set out in Article 5k.1 of the Council Regulation apply, the Tenderer shall be excluded from the competition, unless specific grounds for derogation exist in accordance with Article 5k.2 of the Council Regulation. </t>
    </r>
  </si>
  <si>
    <t>5.5.1</t>
  </si>
  <si>
    <r>
      <rPr>
        <b/>
        <sz val="18"/>
        <color rgb="FFFFFF00"/>
        <rFont val="Arial"/>
        <family val="2"/>
      </rPr>
      <t xml:space="preserve">Section 5.5 </t>
    </r>
    <r>
      <rPr>
        <b/>
        <sz val="18"/>
        <color theme="0"/>
        <rFont val="Arial"/>
        <family val="2"/>
      </rPr>
      <t>- Quality Assurance</t>
    </r>
  </si>
  <si>
    <r>
      <rPr>
        <b/>
        <sz val="10"/>
        <rFont val="Arial"/>
        <family val="2"/>
      </rPr>
      <t xml:space="preserve">Cross-Border Data Transfers </t>
    </r>
    <r>
      <rPr>
        <sz val="10"/>
        <rFont val="Arial"/>
        <family val="2"/>
      </rPr>
      <t xml:space="preserve">
Will all Uisce Éireann data held by your organisation or by any third parties who may be hosting the Contracting Entity data on your behalf, geographically be hosted within the EEA? If YES please provide details. If </t>
    </r>
    <r>
      <rPr>
        <b/>
        <sz val="10"/>
        <rFont val="Arial"/>
        <family val="2"/>
      </rPr>
      <t>NO</t>
    </r>
    <r>
      <rPr>
        <sz val="10"/>
        <rFont val="Arial"/>
        <family val="2"/>
      </rPr>
      <t>: What legal basis do you rely on (e.g. Standard Contractual Clauses, Binding Corporate Rules, EC Adequacy Decisions, etc.) to enable your organisation to transfer the Uisce Éireann data outside the EEA?</t>
    </r>
  </si>
  <si>
    <t>if any such person is engaged in any service or operation which relates or may relate in any direct way to the outcome of this competition;</t>
  </si>
  <si>
    <t>any registerable interest involving the such person or any sub-contractors and any of the members of the Board of Uisce Éireann, members of the Government, members of the Oireachtas, or employees of Uisce Éireann.</t>
  </si>
  <si>
    <t>any situation involving any such persons and any staff members of the Contracting Entity (who are involved in the conduct of the procurement procedure or may influence the outcome of that procedure) which might be perceived to compromise the impartiality and independence of the procurement procedure.</t>
  </si>
  <si>
    <r>
      <rPr>
        <b/>
        <sz val="18"/>
        <color rgb="FFFFFF00"/>
        <rFont val="Arial"/>
        <family val="2"/>
      </rPr>
      <t>Section 7</t>
    </r>
    <r>
      <rPr>
        <b/>
        <sz val="18"/>
        <color theme="0"/>
        <rFont val="Arial"/>
        <family val="2"/>
      </rPr>
      <t xml:space="preserve"> - Conflicts of Interest</t>
    </r>
  </si>
  <si>
    <r>
      <t xml:space="preserve">Section 5.4.2  </t>
    </r>
    <r>
      <rPr>
        <b/>
        <sz val="18"/>
        <color theme="0"/>
        <rFont val="Arial"/>
        <family val="2"/>
      </rPr>
      <t>- Health &amp; Safety - Project Supervisor Construction Stage</t>
    </r>
  </si>
  <si>
    <t>5.4.2.1</t>
  </si>
  <si>
    <t>5.4.2.1.a</t>
  </si>
  <si>
    <t>5.4.2.1.b</t>
  </si>
  <si>
    <r>
      <t xml:space="preserve">Section 5.4.3  </t>
    </r>
    <r>
      <rPr>
        <b/>
        <sz val="18"/>
        <color theme="0"/>
        <rFont val="Arial"/>
        <family val="2"/>
      </rPr>
      <t>- Health &amp; Safety - Designer</t>
    </r>
  </si>
  <si>
    <t>5.4.3.1</t>
  </si>
  <si>
    <t>5.4.3.1.a</t>
  </si>
  <si>
    <r>
      <t xml:space="preserve">Section 5.4.4  </t>
    </r>
    <r>
      <rPr>
        <b/>
        <sz val="18"/>
        <color theme="0"/>
        <rFont val="Arial"/>
        <family val="2"/>
      </rPr>
      <t>- Health &amp; Safety - Project Supervisor Design Process</t>
    </r>
  </si>
  <si>
    <t>5.4.4.1</t>
  </si>
  <si>
    <t>5.4.4.1.a</t>
  </si>
  <si>
    <t>5.4.4.1.b</t>
  </si>
  <si>
    <t>Section 5.5 - Quality Assurance</t>
  </si>
  <si>
    <r>
      <rPr>
        <b/>
        <sz val="18"/>
        <color rgb="FFFFFF00"/>
        <rFont val="Arial"/>
        <family val="2"/>
      </rPr>
      <t xml:space="preserve">Section 5.6 </t>
    </r>
    <r>
      <rPr>
        <b/>
        <sz val="18"/>
        <color theme="0"/>
        <rFont val="Arial"/>
        <family val="2"/>
      </rPr>
      <t>- Sustainability</t>
    </r>
  </si>
  <si>
    <r>
      <rPr>
        <b/>
        <sz val="18"/>
        <color rgb="FFFFFF00"/>
        <rFont val="Arial"/>
        <family val="2"/>
      </rPr>
      <t>Section 5.7</t>
    </r>
    <r>
      <rPr>
        <b/>
        <sz val="18"/>
        <color theme="0"/>
        <rFont val="Arial"/>
        <family val="2"/>
      </rPr>
      <t xml:space="preserve"> -  Information Security</t>
    </r>
  </si>
  <si>
    <r>
      <rPr>
        <b/>
        <sz val="18"/>
        <color rgb="FFFFFF00"/>
        <rFont val="Arial"/>
        <family val="2"/>
      </rPr>
      <t>Section 5.8</t>
    </r>
    <r>
      <rPr>
        <b/>
        <sz val="18"/>
        <color theme="0"/>
        <rFont val="Arial"/>
        <family val="2"/>
      </rPr>
      <t xml:space="preserve"> -  Data Protection </t>
    </r>
  </si>
  <si>
    <r>
      <rPr>
        <b/>
        <sz val="18"/>
        <color rgb="FFFFFF00"/>
        <rFont val="Arial"/>
        <family val="2"/>
      </rPr>
      <t>Section 5.9</t>
    </r>
    <r>
      <rPr>
        <b/>
        <sz val="18"/>
        <color theme="0"/>
        <rFont val="Arial"/>
        <family val="2"/>
      </rPr>
      <t xml:space="preserve"> - Business Continuity &amp; Disaster Recovery</t>
    </r>
  </si>
  <si>
    <t>5.9.1</t>
  </si>
  <si>
    <t>5.8.1</t>
  </si>
  <si>
    <t>5.8.2</t>
  </si>
  <si>
    <t>5.8.3</t>
  </si>
  <si>
    <t>5.7.1</t>
  </si>
  <si>
    <t>5.7.2</t>
  </si>
  <si>
    <t>5.7.3</t>
  </si>
  <si>
    <t>5.6.1</t>
  </si>
  <si>
    <t>5.6.2</t>
  </si>
  <si>
    <r>
      <t>THIS DECLARATION MUST BE DULY SIGNED AND SUBMITTED AND IS PART OF THE APPLICANT’S QSQ RESPONSE.</t>
    </r>
    <r>
      <rPr>
        <b/>
        <sz val="10"/>
        <rFont val="Arial"/>
        <family val="2"/>
      </rPr>
      <t xml:space="preserve"> WHERE APPLICANT IS A JOINT VENTURE / CONSORTIUM, A SEPARATE DECLARATION MUST BE SIGNED BY EACH MEMBER AS WELL AS ANY ENTITY BEING RELIED UPON FOR THE PURPOSES OF SECTION 3.8 OF THE QSQ.  FAILURE TO COMPLETE THIS DECLARATION WILL EXCLUDE THE APPLICANT’S QUALIFIATION SYSTEM RESPONSE.</t>
    </r>
    <r>
      <rPr>
        <sz val="10"/>
        <rFont val="Arial"/>
        <family val="2"/>
      </rPr>
      <t> </t>
    </r>
  </si>
  <si>
    <t>Section D6 - Minimum requirements</t>
  </si>
  <si>
    <t>Section 5.8 - Data Protection</t>
  </si>
  <si>
    <t>For Contractual Information</t>
  </si>
  <si>
    <t xml:space="preserve">
Please Provide VAT Registered Address of Applicant (For Contract Purposes)
</t>
  </si>
  <si>
    <t>Please Specify Your Company Number (CRO Number)</t>
  </si>
  <si>
    <t>https://core.cro.ie/search</t>
  </si>
  <si>
    <t>Address</t>
  </si>
  <si>
    <t>Applicant's Contact name</t>
  </si>
  <si>
    <t>Tel. number</t>
  </si>
  <si>
    <t>Alternative E-mail address</t>
  </si>
  <si>
    <t>Please specify VAT registered name of the Applicant , i.e. the proposed organisation that would enter into any Contract with the Contracting Entity. If the Applicant is registered in a non-EU country, the Applicant’s proper legal name can be provided here.</t>
  </si>
  <si>
    <r>
      <rPr>
        <b/>
        <sz val="10"/>
        <rFont val="Arial"/>
        <family val="2"/>
      </rPr>
      <t>(c)</t>
    </r>
    <r>
      <rPr>
        <sz val="10"/>
        <rFont val="Arial"/>
        <family val="2"/>
      </rPr>
      <t xml:space="preserve">	   Relevant ownership/participation percentage split, for example this may be 50/50 or 33/33/33.
</t>
    </r>
    <r>
      <rPr>
        <b/>
        <sz val="10"/>
        <rFont val="Arial"/>
        <family val="2"/>
      </rPr>
      <t>(d)</t>
    </r>
    <r>
      <rPr>
        <sz val="10"/>
        <rFont val="Arial"/>
        <family val="2"/>
      </rPr>
      <t xml:space="preserve">	   Details of which entity is putting forward the experience and capabilities in response to the questions.  If an entity which does not form part of the consortium / JV is proposed as being fully / partly responsible the extent of the entity’s participation should be listed in Section 4.3.
</t>
    </r>
    <r>
      <rPr>
        <b/>
        <sz val="10"/>
        <rFont val="Arial"/>
        <family val="2"/>
      </rPr>
      <t xml:space="preserve">(e) </t>
    </r>
    <r>
      <rPr>
        <sz val="10"/>
        <rFont val="Arial"/>
        <family val="2"/>
      </rPr>
      <t xml:space="preserve"> Enter the questions that the entity responded.  The entity that is relied upon in relation to a particular question is to provide the response to that question.  If more than one response is provided, the responses will each be weighted equally when applying the marks.
</t>
    </r>
  </si>
  <si>
    <t xml:space="preserve">Information </t>
  </si>
  <si>
    <t>Reference Project 2</t>
  </si>
  <si>
    <t>Reference Project 1</t>
  </si>
  <si>
    <t>XX/XXX</t>
  </si>
  <si>
    <t>Lot 1 - Repairs to Mechanical &amp; Electrical Assets</t>
  </si>
  <si>
    <r>
      <t xml:space="preserve">Section D3 </t>
    </r>
    <r>
      <rPr>
        <b/>
        <sz val="18"/>
        <color theme="0"/>
        <rFont val="Arial"/>
        <family val="2"/>
      </rPr>
      <t xml:space="preserve">- Health Safety &amp; Quality </t>
    </r>
  </si>
  <si>
    <r>
      <rPr>
        <b/>
        <sz val="10"/>
        <color theme="1"/>
        <rFont val="Arial"/>
        <family val="2"/>
      </rPr>
      <t>Safety Statement, Health and Safety Policy or equivalent</t>
    </r>
    <r>
      <rPr>
        <sz val="10"/>
        <color theme="1"/>
        <rFont val="Arial"/>
        <family val="2"/>
      </rPr>
      <t xml:space="preserve">
The Applicant shall supply a copy of their Safety Statement as required under the Safety, Health and Welfare at Work Act 2005 or equivalent document/manual (if registered outside of Ireland). At a minimum, this must include health and safety policy, management structure, responsibilities/resources, health and safety training requirements, accident and emergency procedures, and the relevant risk assessments to ensure the safety, health and welfare of their employees.</t>
    </r>
  </si>
  <si>
    <t>If "Yes", please provide the relevant URL. 
If "No" , Please provide an explantion.</t>
  </si>
  <si>
    <r>
      <t xml:space="preserve">Section D4 </t>
    </r>
    <r>
      <rPr>
        <b/>
        <sz val="18"/>
        <color theme="0"/>
        <rFont val="Arial"/>
        <family val="2"/>
      </rPr>
      <t>- Minimum Requirements</t>
    </r>
  </si>
  <si>
    <r>
      <t xml:space="preserve">Section D5 </t>
    </r>
    <r>
      <rPr>
        <b/>
        <sz val="18"/>
        <color theme="0"/>
        <rFont val="Arial"/>
        <family val="2"/>
      </rPr>
      <t>- Minimum Requirements</t>
    </r>
  </si>
  <si>
    <r>
      <t xml:space="preserve">Section D6 </t>
    </r>
    <r>
      <rPr>
        <b/>
        <sz val="18"/>
        <color theme="0"/>
        <rFont val="Arial"/>
        <family val="2"/>
      </rPr>
      <t>- Minimum Requirements</t>
    </r>
  </si>
  <si>
    <t>Registered Number of Applicant at relevant registration office</t>
  </si>
  <si>
    <t>For Tender Correspondence</t>
  </si>
  <si>
    <t>Fatalities</t>
  </si>
  <si>
    <t>Reportable (&gt;3 day) Accidents</t>
  </si>
  <si>
    <t>Lost Time (≤3 day) Accidents</t>
  </si>
  <si>
    <t>Reportable Dangerous Occurrences (HSA/HSE)</t>
  </si>
  <si>
    <r>
      <rPr>
        <sz val="10"/>
        <color theme="1"/>
        <rFont val="Arial"/>
        <family val="2"/>
      </rPr>
      <t>With reference to the Projects proposed by the Applicant to meet the Minimum Requirements in Section D2, the Applicant shall demonstrate their Capabilities in relation to the following:</t>
    </r>
    <r>
      <rPr>
        <u/>
        <sz val="10"/>
        <color theme="1"/>
        <rFont val="Arial"/>
        <family val="2"/>
      </rPr>
      <t xml:space="preserve">
</t>
    </r>
    <r>
      <rPr>
        <b/>
        <sz val="10"/>
        <color theme="1"/>
        <rFont val="Arial"/>
        <family val="2"/>
      </rPr>
      <t xml:space="preserve">
Experience of Design and Delivery (Total 300 Marks with a minimum of 50% Pass Mark)</t>
    </r>
  </si>
  <si>
    <t>Scored (110 Marks)</t>
  </si>
  <si>
    <t>Scored (120 Marks)</t>
  </si>
  <si>
    <t>Scored (70 Marks)</t>
  </si>
  <si>
    <r>
      <rPr>
        <b/>
        <sz val="10"/>
        <color theme="1"/>
        <rFont val="Arial"/>
        <family val="2"/>
      </rPr>
      <t>(a)</t>
    </r>
    <r>
      <rPr>
        <sz val="10"/>
        <color theme="1"/>
        <rFont val="Arial"/>
        <family val="2"/>
      </rPr>
      <t xml:space="preserve">	  Management of design and delivery in relation to:
              (i) Achievement of the key contract milestones</t>
    </r>
    <r>
      <rPr>
        <b/>
        <sz val="10"/>
        <color theme="1"/>
        <rFont val="Arial"/>
        <family val="2"/>
      </rPr>
      <t>(50 Marks)</t>
    </r>
    <r>
      <rPr>
        <sz val="10"/>
        <color theme="1"/>
        <rFont val="Arial"/>
        <family val="2"/>
      </rPr>
      <t xml:space="preserve">
              (ii) Programme Constraints, risk mitigation measures </t>
    </r>
    <r>
      <rPr>
        <b/>
        <sz val="10"/>
        <color theme="1"/>
        <rFont val="Arial"/>
        <family val="2"/>
      </rPr>
      <t>(30 Marks)</t>
    </r>
    <r>
      <rPr>
        <sz val="10"/>
        <color theme="1"/>
        <rFont val="Arial"/>
        <family val="2"/>
      </rPr>
      <t xml:space="preserve"> and
              (iii) Appropriate scheduling of Key resources </t>
    </r>
    <r>
      <rPr>
        <b/>
        <sz val="10"/>
        <color theme="1"/>
        <rFont val="Arial"/>
        <family val="2"/>
      </rPr>
      <t>(30 Marks)</t>
    </r>
  </si>
  <si>
    <r>
      <rPr>
        <b/>
        <sz val="10"/>
        <color theme="1"/>
        <rFont val="Arial"/>
        <family val="2"/>
      </rPr>
      <t>(b)</t>
    </r>
    <r>
      <rPr>
        <sz val="10"/>
        <color theme="1"/>
        <rFont val="Arial"/>
        <family val="2"/>
      </rPr>
      <t xml:space="preserve"> Management of design and delivery with maintenance, end-user and future modification considerations </t>
    </r>
    <r>
      <rPr>
        <b/>
        <sz val="10"/>
        <color theme="1"/>
        <rFont val="Arial"/>
        <family val="2"/>
      </rPr>
      <t>(120 Marks)</t>
    </r>
  </si>
  <si>
    <r>
      <rPr>
        <b/>
        <sz val="10"/>
        <color theme="1"/>
        <rFont val="Arial"/>
        <family val="2"/>
      </rPr>
      <t xml:space="preserve">(c) </t>
    </r>
    <r>
      <rPr>
        <sz val="10"/>
        <color theme="1"/>
        <rFont val="Arial"/>
        <family val="2"/>
      </rPr>
      <t xml:space="preserve">Management of design for safety and design changes during the course of the contract </t>
    </r>
    <r>
      <rPr>
        <b/>
        <sz val="10"/>
        <color theme="1"/>
        <rFont val="Arial"/>
        <family val="2"/>
      </rPr>
      <t>(70 Marks)</t>
    </r>
    <r>
      <rPr>
        <sz val="10"/>
        <color theme="1"/>
        <rFont val="Arial"/>
        <family val="2"/>
      </rPr>
      <t xml:space="preserve">
</t>
    </r>
  </si>
  <si>
    <t>Lot 2 - Repairs to Instrumentation, Control, and Automation Assets</t>
  </si>
  <si>
    <t xml:space="preserve">
Section 5.3 Experience
</t>
  </si>
  <si>
    <r>
      <t xml:space="preserve">The Applicant shall provide evidence of a third party accredited Safety Management System e.g. Safe-T-Cert, OHSAS 18001/ISO45001 etc.  
If it not certified the applicant must provide information on how they implement a Health and Safety Management System. 
</t>
    </r>
    <r>
      <rPr>
        <b/>
        <sz val="10"/>
        <rFont val="Arial"/>
        <family val="2"/>
      </rPr>
      <t>Maximum number of A4 pages: 3</t>
    </r>
  </si>
  <si>
    <r>
      <t xml:space="preserve">The Applicant shall provide evidence of the company’s process for assessing the competency of : 
(i) Staff and,       
(ii) Sub-contractor and     
(iii) Designers (including Supplier Designers e.g. manhole covers, pre cast chambers etc) 
</t>
    </r>
    <r>
      <rPr>
        <b/>
        <sz val="10"/>
        <rFont val="Arial"/>
        <family val="2"/>
      </rPr>
      <t>Maximum number of A4 pages: 3</t>
    </r>
  </si>
  <si>
    <t>Scored (24 marks)</t>
  </si>
  <si>
    <t>Scored (36 marks)</t>
  </si>
  <si>
    <r>
      <t xml:space="preserve">The Applicant shall provide its procedure for auditing and inspection of Health &amp; Safety performance including its process for ensuring effective close out of items raised.
</t>
    </r>
    <r>
      <rPr>
        <b/>
        <sz val="10"/>
        <rFont val="Arial"/>
        <family val="2"/>
      </rPr>
      <t>Maximum number of A4 pages: 3</t>
    </r>
  </si>
  <si>
    <r>
      <t xml:space="preserve">The Applicant shall provide evidence of how health and safety information e.g. Inductions, Safe Work Procedures (Method Statements, Permits, Safe Plan of Action etc.), is effectively communicated to those carrying out work on site. 
</t>
    </r>
    <r>
      <rPr>
        <b/>
        <sz val="10"/>
        <rFont val="Arial"/>
        <family val="2"/>
      </rPr>
      <t>Maximum number of A4 pages: 3</t>
    </r>
  </si>
  <si>
    <r>
      <t xml:space="preserve">The Applicant shall provide its process for developing risk assessments and method statement that are specific to the activity and environment. This shall also include process on change control (e.g. a hold point put in place where an unexpected circumstance has been encountered)  
</t>
    </r>
    <r>
      <rPr>
        <b/>
        <sz val="10"/>
        <rFont val="Arial"/>
        <family val="2"/>
      </rPr>
      <t>Maximum number of A4 pages: 3</t>
    </r>
  </si>
  <si>
    <t>Scored (40 marks)</t>
  </si>
  <si>
    <t>Scored (30 marks)</t>
  </si>
  <si>
    <t>To be completed by all lots.
Total 160 Marks - 50% Pass Mark Required</t>
  </si>
  <si>
    <t>To be completed by the entity applying for the role of Project Supervisor Construction Stage (90 Marks Total with a 50% Pass Mark Required)</t>
  </si>
  <si>
    <t xml:space="preserve">Using Appendix 3 the entity applying to the role of Project Supervisor Construction Stage shall provide details of 3 previous projects the entity was appointed as Project Supervisor Construction Stage. 
The scope of the project should align to the scope of the lot being applied for.  </t>
  </si>
  <si>
    <t>Scored (20 marks)</t>
  </si>
  <si>
    <t xml:space="preserve">Using Appendix 3 the entity applying to the role of Designer shall provide details of 3 previous projects the entity was appointed as Designer. 
The scope of the project should align to the scope of the lot being applied for.  </t>
  </si>
  <si>
    <r>
      <t xml:space="preserve">With reference to one of the projects proposed the Applicant shall provide 
</t>
    </r>
    <r>
      <rPr>
        <b/>
        <sz val="10"/>
        <rFont val="Arial"/>
        <family val="2"/>
      </rPr>
      <t>(a)</t>
    </r>
    <r>
      <rPr>
        <sz val="10"/>
        <rFont val="Arial"/>
        <family val="2"/>
      </rPr>
      <t xml:space="preserve"> Details of how they ensured effective coordination of designers (including temporary works designers) during design and construction stage. </t>
    </r>
    <r>
      <rPr>
        <b/>
        <sz val="10"/>
        <rFont val="Arial"/>
        <family val="2"/>
      </rPr>
      <t xml:space="preserve">(20 Marks) 
</t>
    </r>
    <r>
      <rPr>
        <sz val="10"/>
        <rFont val="Arial"/>
        <family val="2"/>
      </rPr>
      <t xml:space="preserve">
</t>
    </r>
    <r>
      <rPr>
        <b/>
        <sz val="10"/>
        <rFont val="Arial"/>
        <family val="2"/>
      </rPr>
      <t>(b)</t>
    </r>
    <r>
      <rPr>
        <sz val="10"/>
        <rFont val="Arial"/>
        <family val="2"/>
      </rPr>
      <t xml:space="preserve"> Details of how the general principles of prevention were taken into account when deciding on technical and organisational aspects , when planning stages of work which took place simultaneously </t>
    </r>
    <r>
      <rPr>
        <b/>
        <sz val="10"/>
        <rFont val="Arial"/>
        <family val="2"/>
      </rPr>
      <t xml:space="preserve">(20 marks) </t>
    </r>
    <r>
      <rPr>
        <sz val="10"/>
        <rFont val="Arial"/>
        <family val="2"/>
      </rPr>
      <t xml:space="preserve">
</t>
    </r>
    <r>
      <rPr>
        <b/>
        <sz val="10"/>
        <rFont val="Arial"/>
        <family val="2"/>
      </rPr>
      <t>Maximum number of A4 pages: 4</t>
    </r>
    <r>
      <rPr>
        <sz val="10"/>
        <rFont val="Arial"/>
        <family val="2"/>
      </rPr>
      <t xml:space="preserve"> </t>
    </r>
  </si>
  <si>
    <t xml:space="preserve">Using Appendix 3 the entity applying to the role of Project Supervisor Design Process shall provide details of 3 previous projects the entity was appointed as Project Supervisor Design Process.  
The scope of the project should align to the scope of the framework.  </t>
  </si>
  <si>
    <r>
      <t xml:space="preserve">The applicant should describe the quality assurance system(s), processes and/or procedures they have in place by providing a brief description of each. 
</t>
    </r>
    <r>
      <rPr>
        <b/>
        <sz val="10"/>
        <color theme="1"/>
        <rFont val="Arial"/>
        <family val="2"/>
      </rPr>
      <t>Maximum number of A4 pages- 2</t>
    </r>
  </si>
  <si>
    <t>Scored (50 marks)</t>
  </si>
  <si>
    <t>To be completed by the entity applying for the role of Project Supervisor Design Process (90 Marks Total per Lot with a 60% Pass Mark Required)</t>
  </si>
  <si>
    <t>To be completed by the entity applying for the role of Designer (60 Marks Total with a 60% Pass Mark Required)</t>
  </si>
  <si>
    <t>The Tenderer is to respond to the following questions, maximum of ½ A4 page per question.
Where pages provided on these questions exceeds ½ page per question, additional pages will not be considered.</t>
  </si>
  <si>
    <t>Scored (15 marks)</t>
  </si>
  <si>
    <r>
      <t xml:space="preserve">Describe what Policies or procedures you have in your organisation to promote sustainability and environmental issues, including water conservation and carbon reduction and waste management.
</t>
    </r>
    <r>
      <rPr>
        <b/>
        <sz val="11"/>
        <color theme="1"/>
        <rFont val="Calibri"/>
        <family val="2"/>
        <scheme val="minor"/>
      </rPr>
      <t>Maximum number of A4 pages: 2 Pages</t>
    </r>
  </si>
  <si>
    <r>
      <t xml:space="preserve">Describe what Policies or procedures you have in your organisation to promote fair labour practices, including diversity and inclusion and health and wellbeing?
</t>
    </r>
    <r>
      <rPr>
        <b/>
        <sz val="11"/>
        <color theme="1"/>
        <rFont val="Calibri"/>
        <family val="2"/>
        <scheme val="minor"/>
      </rPr>
      <t>Maximum number of A4 pages: 2 Pages</t>
    </r>
  </si>
  <si>
    <r>
      <t xml:space="preserve">Does your organisation have an Information Security management program supporting your organisations approach to managing Information Security? </t>
    </r>
    <r>
      <rPr>
        <b/>
        <sz val="10"/>
        <rFont val="Arial"/>
        <family val="2"/>
      </rPr>
      <t>(Yes/No)</t>
    </r>
    <r>
      <rPr>
        <sz val="10"/>
        <rFont val="Arial"/>
        <family val="2"/>
      </rPr>
      <t xml:space="preserve">
If yes, please provide supporting evidence of appropriate Information Security policies, standards and controls in place and if certified to ISO 27001 or other cybersecurity organisational standards</t>
    </r>
  </si>
  <si>
    <r>
      <t xml:space="preserve">Does your organisation require employees and contractors to complete an information security awareness programme, at least annually? </t>
    </r>
    <r>
      <rPr>
        <b/>
        <sz val="10"/>
        <rFont val="Arial"/>
        <family val="2"/>
      </rPr>
      <t>(Yes/No)</t>
    </r>
    <r>
      <rPr>
        <sz val="10"/>
        <rFont val="Arial"/>
        <family val="2"/>
      </rPr>
      <t xml:space="preserve">
(a)	If yes, please provide summary evidence of the content of training provided and if a knowledge quiz is included </t>
    </r>
  </si>
  <si>
    <r>
      <t xml:space="preserve">Does your organisation operate formal processes for responding to security incidents? </t>
    </r>
    <r>
      <rPr>
        <b/>
        <sz val="10"/>
        <rFont val="Arial"/>
        <family val="2"/>
      </rPr>
      <t>(Yes/No)</t>
    </r>
    <r>
      <rPr>
        <sz val="10"/>
        <rFont val="Arial"/>
        <family val="2"/>
      </rPr>
      <t xml:space="preserve">
(a)	If yes, please provide supporting evidence of processes and policies in place. </t>
    </r>
  </si>
  <si>
    <r>
      <t xml:space="preserve">The Applicant shall provide a copy of their Business Continuity Plan or Policy table of contents to Uisce Éireann to demonstrate effective formal Business Continuity arrangements are in place to ensure continuity of service should the plan or policy need to be invoked in the event of disruptions or disasters.  
Note: if the Applicant does not have a formal Business Continuity Plan or Policy in place, the Applicant should provide a description of the processes and/ or procedures they have in place that would ensure continuity of critical services in the event of disruptions or disasters (i.e. risk assessments and mitigation strategies, structures that would be put in place to manage disruptions and business continuity planning activities).
</t>
    </r>
    <r>
      <rPr>
        <b/>
        <sz val="10"/>
        <color theme="1"/>
        <rFont val="Arial"/>
        <family val="2"/>
      </rPr>
      <t>Maximum number of A4 pages: 2 Pages</t>
    </r>
  </si>
  <si>
    <t>The Contracting Entity may also exclude any Applicant that answered ‘yes’ to any of the following situations: 
Within the past three years, please indicate if any of the following situations have applied, or currently apply, to the Applicant or any member of the Applicant, in the case of a group/consortium or any entity being relied upon in accordance with Section 3.8 of this QSQ</t>
  </si>
  <si>
    <t>If any conflict of interest arises in respect of the Applicant (including any parent, subsidiary or associated company of the Applicant or any director, partner or person in an equivalent position in the Applicant, or any equivalent person in any entity being relied upon for the purpose of section 3.8 of the QSQ) with regards to this competition, it must be fully disclosed to the Contracting Entity on submission of its QSQ Response. Without prejudice to the generality of the above, the following must (without limitation) be disclosed in respect of the persons named in the above paragraph:</t>
  </si>
  <si>
    <t>All potential conflicts of interest should be disclosed. Persons or companies engaged in any service or operation which relates or may relate in any direct way to the outcome of this competition may be excluded from applying or being involved in the procurement. Any decision of the Contracting Entity in this regard shall be final.
In the event of such information only coming to the Applicant’s notice after the submission of a QSQ Response, it should be communicated to the Contracting Entity immediately on it becoming known to the Applicant. The terms 'registerable interest' and 'relative' shall be interpreted as per section 2 and schedule 2 of the Ethics in Public Office Act 1995 (as amended).</t>
  </si>
  <si>
    <t>24/036</t>
  </si>
  <si>
    <t>s</t>
  </si>
  <si>
    <t xml:space="preserve">The Minimum Requirement is that the Applicant must demonstrate an average annual turnover, in the last 2 years or pro-rata for a company established within the last 2 years of at least:
</t>
  </si>
  <si>
    <t>Company information</t>
  </si>
  <si>
    <t xml:space="preserve">Please verify your VAT Registered Name, Number and Address are correct by inserting a snippet/screenshot into the "Company Information" tab in this document using the following website: </t>
  </si>
  <si>
    <t>Confirmation of CRO Details : Confirm your CRO number, registered name &amp; address by inserting a snippet/screenshot into the "Company Information" tab in this document using the following website:</t>
  </si>
  <si>
    <t xml:space="preserve">Confirm your CRO number, registered name &amp; address by inserting snippet/screenshot from https://core.cro.ie/search  </t>
  </si>
  <si>
    <t>Please verify your VAT Registered Name and Number are correct by inserting a snippet/screenshot from the following website: 
http://ec.europa.eu/taxation_customs/vies/
This can be left blank if the Applicant is registered in a non-EU country.</t>
  </si>
  <si>
    <r>
      <t xml:space="preserve">Lot 1 -  Repair to Mechanical &amp; Electrical Assets
</t>
    </r>
    <r>
      <rPr>
        <sz val="10"/>
        <color theme="1"/>
        <rFont val="Arial"/>
        <family val="2"/>
      </rPr>
      <t>Please provide at least</t>
    </r>
    <r>
      <rPr>
        <b/>
        <sz val="10"/>
        <color theme="1"/>
        <rFont val="Arial"/>
        <family val="2"/>
      </rPr>
      <t xml:space="preserve"> two</t>
    </r>
    <r>
      <rPr>
        <sz val="10"/>
        <color theme="1"/>
        <rFont val="Arial"/>
        <family val="2"/>
      </rPr>
      <t xml:space="preserve"> contract[s] undertaken in the last three years immediately preceding the date of application that are similar in nature, scale and complexity and carried out in a similarly demanding environment to the Qualification System the scope of Lot 1, which is outlined at Item A4 of the Particulars if applied for this lot</t>
    </r>
  </si>
  <si>
    <r>
      <t xml:space="preserve">Lot 2 - Repair to Instrumentation, Control, and Automation Assets
</t>
    </r>
    <r>
      <rPr>
        <sz val="10"/>
        <color theme="1"/>
        <rFont val="Arial"/>
        <family val="2"/>
      </rPr>
      <t xml:space="preserve">Please provide at least </t>
    </r>
    <r>
      <rPr>
        <b/>
        <sz val="10"/>
        <color theme="1"/>
        <rFont val="Arial"/>
        <family val="2"/>
      </rPr>
      <t>two</t>
    </r>
    <r>
      <rPr>
        <sz val="10"/>
        <color theme="1"/>
        <rFont val="Arial"/>
        <family val="2"/>
      </rPr>
      <t xml:space="preserve"> contract[s] undertaken in the last three years immediately preceding the date of application that are similar in nature, scale and complexity and carried out in a similarly demanding environment to the Qualification System the scope of Lot 2, which is outlined at Item A4 of the Particulars if applied for this lot.</t>
    </r>
  </si>
  <si>
    <r>
      <rPr>
        <b/>
        <sz val="10"/>
        <color theme="1"/>
        <rFont val="Arial"/>
        <family val="2"/>
      </rPr>
      <t>Enforcement Actions</t>
    </r>
    <r>
      <rPr>
        <sz val="10"/>
        <color theme="1"/>
        <rFont val="Arial"/>
        <family val="2"/>
      </rPr>
      <t xml:space="preserve">
The Applicant shall provide, for itself and each member (joint venture / consortium) of the Applicant, details of the number of enforcement actions or prosecutions by the HSA, the HSE or local authorities (in the UK) or other equivalent safety regulator in the last </t>
    </r>
    <r>
      <rPr>
        <b/>
        <sz val="10"/>
        <color theme="1"/>
        <rFont val="Arial"/>
        <family val="2"/>
      </rPr>
      <t>5 years</t>
    </r>
    <r>
      <rPr>
        <sz val="10"/>
        <color theme="1"/>
        <rFont val="Arial"/>
        <family val="2"/>
      </rPr>
      <t xml:space="preserve"> (up to the date 7 calendar days before the date of application in response to this QSQ).  If there are none, enter ‘0’ in the No. column in table below. 
</t>
    </r>
    <r>
      <rPr>
        <b/>
        <sz val="10"/>
        <color theme="1"/>
        <rFont val="Arial"/>
        <family val="2"/>
      </rPr>
      <t>Where an Applicant has had an Enforcement Action or Prosecution in the last 5 years, please outline the effective and enduring corrective and preventative measures that have been put in place to prevent reoccurrence.</t>
    </r>
  </si>
  <si>
    <r>
      <rPr>
        <b/>
        <sz val="10"/>
        <color theme="1"/>
        <rFont val="Arial"/>
        <family val="2"/>
      </rPr>
      <t>HSA Accident/Incident Performance</t>
    </r>
    <r>
      <rPr>
        <sz val="10"/>
        <color theme="1"/>
        <rFont val="Arial"/>
        <family val="2"/>
      </rPr>
      <t xml:space="preserve">
The Applicant shall provide details in the table below of its’ accident / incident performance (including joint ventures and subcontractors working on your behalf) for each of the last </t>
    </r>
    <r>
      <rPr>
        <b/>
        <sz val="10"/>
        <color theme="1"/>
        <rFont val="Arial"/>
        <family val="2"/>
      </rPr>
      <t>5 years</t>
    </r>
    <r>
      <rPr>
        <sz val="10"/>
        <color theme="1"/>
        <rFont val="Arial"/>
        <family val="2"/>
      </rPr>
      <t xml:space="preserve"> (up to the date 7 calendar days before the date of application in response to this QSQ).  Insert 0 if no incidents recorded or NA if data is unavailable. If data is unavailable the Applicant should provide an explanation in the Applicant’s Response box 
</t>
    </r>
    <r>
      <rPr>
        <b/>
        <sz val="10"/>
        <color theme="1"/>
        <rFont val="Arial"/>
        <family val="2"/>
      </rPr>
      <t xml:space="preserve">Where an Applicant has had a fatality, please outline the effective and enduring corrective and preventative measures that have been put in place to prevent reoccurrence.
 </t>
    </r>
  </si>
  <si>
    <t>In the last three years immediately preceding the date of application, has any finding of unlawful discrimination been made against the Applicant (or any parent company) by any court, employment tribunal, employment appeal tribunal or any comparable body in any other jurisdictions? And/or has the Applicant (or any parent company) been the subject of formal investigations by the Workplace Relations Commission, the Equality Commission of Northern Ireland or the Equality and Human Rights Commission (Scotland) or any comparable body in any other jurisdiction on grounds of alleged unlawful discrimination?  
If “Yes”, give details, including any corrective steps taken as a consequence of the findings. If “No”, please select “None”.
Where the Applicant fails to provide sufficient evidence that appropriate action had been taken this may result in the Applicant being eliminated without further consideration of its QSQ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</si>
</sst>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0.0"/>
  </numFmts>
  <fonts count="43" x14ac:knownFonts="1">
    <font>
      <sz val="11"/>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333333"/>
      <name val="Arial"/>
      <family val="2"/>
    </font>
    <font>
      <b/>
      <sz val="18"/>
      <color theme="1"/>
      <name val="Calibri"/>
      <family val="2"/>
      <scheme val="minor"/>
    </font>
    <font>
      <sz val="8"/>
      <name val="Calibri"/>
      <family val="2"/>
      <scheme val="minor"/>
    </font>
    <font>
      <b/>
      <sz val="11"/>
      <name val="Calibri"/>
      <family val="2"/>
      <scheme val="minor"/>
    </font>
    <font>
      <sz val="11"/>
      <color theme="1"/>
      <name val="Calibri"/>
      <family val="2"/>
      <scheme val="minor"/>
    </font>
    <font>
      <sz val="11"/>
      <color theme="1"/>
      <name val="Calibri"/>
      <family val="2"/>
    </font>
    <font>
      <sz val="10"/>
      <name val="Arial"/>
      <family val="2"/>
    </font>
    <font>
      <b/>
      <sz val="10"/>
      <name val="Arial"/>
      <family val="2"/>
    </font>
    <font>
      <b/>
      <sz val="10"/>
      <color theme="0"/>
      <name val="Arial"/>
      <family val="2"/>
    </font>
    <font>
      <b/>
      <sz val="14"/>
      <name val="Calibri"/>
      <family val="2"/>
    </font>
    <font>
      <b/>
      <sz val="11"/>
      <name val="Calibri"/>
      <family val="2"/>
    </font>
    <font>
      <sz val="10"/>
      <color theme="1"/>
      <name val="Arial"/>
      <family val="2"/>
    </font>
    <font>
      <b/>
      <sz val="10"/>
      <color theme="1"/>
      <name val="Arial"/>
      <family val="2"/>
    </font>
    <font>
      <b/>
      <sz val="10"/>
      <color rgb="FFFF0000"/>
      <name val="Arial"/>
      <family val="2"/>
    </font>
    <font>
      <b/>
      <sz val="14"/>
      <name val="Calibri"/>
      <family val="2"/>
      <scheme val="minor"/>
    </font>
    <font>
      <sz val="10"/>
      <color rgb="FFFF0000"/>
      <name val="Arial"/>
      <family val="2"/>
    </font>
    <font>
      <b/>
      <u/>
      <sz val="10"/>
      <color theme="1"/>
      <name val="Arial"/>
      <family val="2"/>
    </font>
    <font>
      <b/>
      <sz val="18"/>
      <color theme="0"/>
      <name val="Arial"/>
      <family val="2"/>
    </font>
    <font>
      <sz val="18"/>
      <color theme="0"/>
      <name val="Calibri"/>
      <family val="2"/>
      <scheme val="minor"/>
    </font>
    <font>
      <sz val="10"/>
      <color rgb="FF000000"/>
      <name val="Arial"/>
      <family val="2"/>
    </font>
    <font>
      <sz val="12"/>
      <color rgb="FF000000"/>
      <name val="Arial"/>
      <family val="2"/>
    </font>
    <font>
      <b/>
      <sz val="18"/>
      <color rgb="FFFFFF00"/>
      <name val="Arial"/>
      <family val="2"/>
    </font>
    <font>
      <sz val="18"/>
      <name val="Calibri"/>
      <family val="2"/>
      <scheme val="minor"/>
    </font>
    <font>
      <b/>
      <u/>
      <sz val="10"/>
      <name val="Arial"/>
      <family val="2"/>
    </font>
    <font>
      <b/>
      <u/>
      <sz val="10"/>
      <color rgb="FFC00000"/>
      <name val="Arial"/>
      <family val="2"/>
    </font>
    <font>
      <sz val="16"/>
      <color theme="1"/>
      <name val="Calibri"/>
      <family val="2"/>
      <scheme val="minor"/>
    </font>
    <font>
      <b/>
      <sz val="10"/>
      <color rgb="FF000000"/>
      <name val="Arial"/>
      <family val="2"/>
    </font>
    <font>
      <sz val="10"/>
      <name val="Calibri"/>
      <family val="2"/>
    </font>
    <font>
      <u/>
      <sz val="10"/>
      <name val="Arial"/>
      <family val="2"/>
    </font>
    <font>
      <b/>
      <sz val="12"/>
      <name val="Arial"/>
      <family val="2"/>
    </font>
    <font>
      <sz val="11"/>
      <color theme="1"/>
      <name val="Arial"/>
      <family val="2"/>
    </font>
    <font>
      <b/>
      <sz val="12"/>
      <color theme="1"/>
      <name val="Calibri"/>
      <family val="2"/>
      <scheme val="minor"/>
    </font>
    <font>
      <b/>
      <sz val="18"/>
      <color theme="1"/>
      <name val="Arial"/>
      <family val="2"/>
    </font>
    <font>
      <sz val="11"/>
      <name val="Arial"/>
      <family val="2"/>
    </font>
    <font>
      <u/>
      <sz val="11"/>
      <color theme="10"/>
      <name val="Arial"/>
      <family val="2"/>
    </font>
    <font>
      <b/>
      <sz val="11"/>
      <color theme="0"/>
      <name val="Arial"/>
      <family val="2"/>
    </font>
    <font>
      <u/>
      <sz val="10"/>
      <color theme="10"/>
      <name val="Arial"/>
      <family val="2"/>
    </font>
    <font>
      <u/>
      <sz val="10"/>
      <color theme="1"/>
      <name val="Arial"/>
      <family val="2"/>
    </font>
  </fonts>
  <fills count="22">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lightDown"/>
    </fill>
    <fill>
      <patternFill patternType="solid">
        <fgColor rgb="FFFFFF00"/>
        <bgColor indexed="64"/>
      </patternFill>
    </fill>
    <fill>
      <patternFill patternType="solid">
        <fgColor rgb="FFF9F9F9"/>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FF0000"/>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2"/>
        <bgColor indexed="64"/>
      </patternFill>
    </fill>
    <fill>
      <patternFill patternType="solid">
        <fgColor theme="7"/>
        <bgColor indexed="64"/>
      </patternFill>
    </fill>
    <fill>
      <patternFill patternType="solid">
        <fgColor theme="8" tint="0.59999389629810485"/>
        <bgColor indexed="64"/>
      </patternFill>
    </fill>
    <fill>
      <patternFill patternType="solid">
        <fgColor rgb="FFBFBFBF"/>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4"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ck">
        <color rgb="FFDDDDDD"/>
      </left>
      <right style="thin">
        <color rgb="FF000000"/>
      </right>
      <top style="thick">
        <color rgb="FFDDDDDD"/>
      </top>
      <bottom style="thin">
        <color rgb="FF000000"/>
      </bottom>
      <diagonal/>
    </border>
    <border>
      <left style="thin">
        <color rgb="FF000000"/>
      </left>
      <right style="thick">
        <color rgb="FFDDDDDD"/>
      </right>
      <top style="thick">
        <color rgb="FFDDDDDD"/>
      </top>
      <bottom style="thin">
        <color rgb="FF000000"/>
      </bottom>
      <diagonal/>
    </border>
    <border>
      <left style="thick">
        <color rgb="FFDDDDDD"/>
      </left>
      <right style="thin">
        <color rgb="FF000000"/>
      </right>
      <top style="medium">
        <color rgb="FFDDDDDD"/>
      </top>
      <bottom style="thin">
        <color rgb="FF000000"/>
      </bottom>
      <diagonal/>
    </border>
    <border>
      <left style="thin">
        <color rgb="FF000000"/>
      </left>
      <right style="thick">
        <color rgb="FFDDDDDD"/>
      </right>
      <top style="medium">
        <color rgb="FFDDDDDD"/>
      </top>
      <bottom style="thin">
        <color rgb="FF000000"/>
      </bottom>
      <diagonal/>
    </border>
    <border>
      <left style="thick">
        <color rgb="FFDDDDDD"/>
      </left>
      <right style="thin">
        <color rgb="FF000000"/>
      </right>
      <top style="medium">
        <color rgb="FFDDDDDD"/>
      </top>
      <bottom style="thick">
        <color rgb="FFDDDDDD"/>
      </bottom>
      <diagonal/>
    </border>
    <border>
      <left style="thin">
        <color rgb="FF000000"/>
      </left>
      <right style="thick">
        <color rgb="FFDDDDDD"/>
      </right>
      <top style="medium">
        <color rgb="FFDDDDDD"/>
      </top>
      <bottom style="thick">
        <color rgb="FFDDDDDD"/>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s>
  <cellStyleXfs count="16">
    <xf numFmtId="0" fontId="0" fillId="0" borderId="0"/>
    <xf numFmtId="0" fontId="4" fillId="0" borderId="0" applyNumberFormat="0" applyFill="0" applyBorder="0" applyAlignment="0" applyProtection="0"/>
    <xf numFmtId="44" fontId="9"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4" fillId="0" borderId="1">
      <alignment horizontal="center" vertical="top" wrapText="1"/>
    </xf>
    <xf numFmtId="0" fontId="15" fillId="0" borderId="1">
      <alignment vertical="top" wrapText="1"/>
    </xf>
    <xf numFmtId="0" fontId="10" fillId="0" borderId="1">
      <alignment horizontal="left" vertical="top" wrapText="1"/>
    </xf>
    <xf numFmtId="0" fontId="10" fillId="0" borderId="0"/>
    <xf numFmtId="0" fontId="9" fillId="0" borderId="0"/>
    <xf numFmtId="0" fontId="19" fillId="0" borderId="1">
      <alignment horizontal="center" vertical="top" wrapText="1"/>
    </xf>
    <xf numFmtId="0" fontId="8" fillId="0" borderId="1">
      <alignment vertical="top" wrapText="1"/>
    </xf>
    <xf numFmtId="0" fontId="9" fillId="0" borderId="1">
      <alignment horizontal="left" vertical="top" wrapText="1"/>
    </xf>
    <xf numFmtId="44" fontId="9" fillId="0" borderId="0" applyFont="0" applyFill="0" applyBorder="0" applyAlignment="0" applyProtection="0"/>
    <xf numFmtId="43" fontId="10" fillId="0" borderId="0" applyFont="0" applyFill="0" applyBorder="0" applyAlignment="0" applyProtection="0"/>
  </cellStyleXfs>
  <cellXfs count="470">
    <xf numFmtId="0" fontId="0" fillId="0" borderId="0" xfId="0"/>
    <xf numFmtId="0" fontId="0" fillId="0" borderId="0" xfId="0" applyAlignment="1">
      <alignment horizontal="left"/>
    </xf>
    <xf numFmtId="0" fontId="0" fillId="0" borderId="6" xfId="0" applyBorder="1" applyAlignment="1">
      <alignment vertical="center"/>
    </xf>
    <xf numFmtId="0" fontId="0" fillId="0" borderId="0" xfId="0" applyAlignment="1">
      <alignment horizontal="center"/>
    </xf>
    <xf numFmtId="0" fontId="0" fillId="0" borderId="3" xfId="0" applyBorder="1" applyAlignment="1">
      <alignment vertical="center"/>
    </xf>
    <xf numFmtId="0" fontId="0" fillId="0" borderId="10" xfId="0" applyBorder="1"/>
    <xf numFmtId="0" fontId="0" fillId="0" borderId="15" xfId="0" applyBorder="1"/>
    <xf numFmtId="0" fontId="0" fillId="0" borderId="16" xfId="0" applyBorder="1"/>
    <xf numFmtId="0" fontId="2" fillId="3" borderId="8" xfId="0" applyFont="1" applyFill="1" applyBorder="1" applyAlignment="1">
      <alignment horizontal="center" vertical="top" wrapText="1"/>
    </xf>
    <xf numFmtId="0" fontId="2" fillId="3" borderId="9" xfId="0" applyFont="1" applyFill="1" applyBorder="1" applyAlignment="1">
      <alignment horizontal="center" vertical="top" wrapText="1"/>
    </xf>
    <xf numFmtId="0" fontId="0" fillId="0" borderId="3" xfId="0" applyBorder="1"/>
    <xf numFmtId="0" fontId="0" fillId="0" borderId="6" xfId="0" applyBorder="1"/>
    <xf numFmtId="0" fontId="3" fillId="3"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3" xfId="0" applyFill="1" applyBorder="1" applyAlignment="1">
      <alignment horizontal="left" vertical="center"/>
    </xf>
    <xf numFmtId="0" fontId="0" fillId="5" borderId="3" xfId="0" applyFill="1" applyBorder="1" applyAlignment="1">
      <alignment horizontal="center"/>
    </xf>
    <xf numFmtId="0" fontId="0" fillId="3" borderId="6" xfId="0" applyFill="1" applyBorder="1" applyAlignment="1">
      <alignment horizontal="left" vertical="center"/>
    </xf>
    <xf numFmtId="0" fontId="0" fillId="5" borderId="6" xfId="0" applyFill="1" applyBorder="1" applyAlignment="1">
      <alignment horizontal="center"/>
    </xf>
    <xf numFmtId="0" fontId="3" fillId="3" borderId="6" xfId="0" applyFont="1" applyFill="1" applyBorder="1" applyAlignment="1">
      <alignment horizontal="center" vertical="center" wrapText="1"/>
    </xf>
    <xf numFmtId="0" fontId="0" fillId="3" borderId="3" xfId="0" applyFill="1" applyBorder="1"/>
    <xf numFmtId="0" fontId="0" fillId="6" borderId="3" xfId="0" applyFill="1" applyBorder="1" applyAlignment="1">
      <alignment horizontal="center"/>
    </xf>
    <xf numFmtId="0" fontId="0" fillId="6" borderId="6" xfId="0" applyFill="1" applyBorder="1" applyAlignment="1">
      <alignment horizontal="center"/>
    </xf>
    <xf numFmtId="0" fontId="0" fillId="3" borderId="6" xfId="0" applyFill="1" applyBorder="1"/>
    <xf numFmtId="0" fontId="0" fillId="6" borderId="11" xfId="0" applyFill="1" applyBorder="1" applyAlignment="1">
      <alignment horizontal="left"/>
    </xf>
    <xf numFmtId="0" fontId="0" fillId="3" borderId="3" xfId="0" applyFill="1" applyBorder="1" applyAlignment="1">
      <alignment horizontal="center"/>
    </xf>
    <xf numFmtId="0" fontId="0" fillId="3" borderId="6" xfId="0" applyFill="1" applyBorder="1" applyAlignment="1">
      <alignment horizontal="center"/>
    </xf>
    <xf numFmtId="0" fontId="2" fillId="4"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7" xfId="0" applyFont="1" applyBorder="1" applyAlignment="1">
      <alignment horizontal="center" vertical="center" wrapText="1"/>
    </xf>
    <xf numFmtId="0" fontId="2" fillId="0" borderId="12" xfId="0" applyFont="1" applyBorder="1" applyAlignment="1">
      <alignment horizontal="center"/>
    </xf>
    <xf numFmtId="0" fontId="2" fillId="0" borderId="12" xfId="0" applyFont="1" applyBorder="1" applyAlignment="1">
      <alignment horizontal="center" wrapText="1"/>
    </xf>
    <xf numFmtId="0" fontId="0" fillId="0" borderId="0" xfId="0" applyAlignment="1">
      <alignment horizontal="center"/>
    </xf>
    <xf numFmtId="0" fontId="5" fillId="7" borderId="19" xfId="0" applyFont="1" applyFill="1" applyBorder="1" applyAlignment="1">
      <alignment horizontal="left" vertical="top" wrapText="1"/>
    </xf>
    <xf numFmtId="0" fontId="5" fillId="7" borderId="20"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7" borderId="21" xfId="0" applyFont="1" applyFill="1" applyBorder="1" applyAlignment="1">
      <alignment horizontal="left" vertical="top" wrapText="1"/>
    </xf>
    <xf numFmtId="0" fontId="5" fillId="7" borderId="22" xfId="0" applyFont="1" applyFill="1" applyBorder="1" applyAlignment="1">
      <alignment horizontal="left" vertical="top" wrapText="1"/>
    </xf>
    <xf numFmtId="0" fontId="5" fillId="7" borderId="23" xfId="0" applyFont="1" applyFill="1" applyBorder="1" applyAlignment="1">
      <alignment horizontal="left" vertical="top" wrapText="1"/>
    </xf>
    <xf numFmtId="0" fontId="5" fillId="7" borderId="24" xfId="0" applyFont="1" applyFill="1" applyBorder="1" applyAlignment="1">
      <alignment horizontal="left" vertical="top" wrapText="1"/>
    </xf>
    <xf numFmtId="0" fontId="0" fillId="0" borderId="0" xfId="0"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0" borderId="17" xfId="0" applyBorder="1" applyAlignment="1">
      <alignment horizontal="center"/>
    </xf>
    <xf numFmtId="0" fontId="0" fillId="4" borderId="1" xfId="0" applyFill="1" applyBorder="1" applyAlignment="1">
      <alignment horizontal="center"/>
    </xf>
    <xf numFmtId="0" fontId="0" fillId="4" borderId="26" xfId="0" applyFill="1" applyBorder="1" applyAlignment="1">
      <alignment horizontal="center"/>
    </xf>
    <xf numFmtId="0" fontId="0" fillId="4" borderId="31" xfId="0" applyFill="1" applyBorder="1" applyAlignment="1">
      <alignment horizontal="center"/>
    </xf>
    <xf numFmtId="0" fontId="0" fillId="0" borderId="14" xfId="0" applyBorder="1" applyAlignment="1">
      <alignment horizontal="center"/>
    </xf>
    <xf numFmtId="0" fontId="0" fillId="4" borderId="18" xfId="0" applyFill="1" applyBorder="1" applyAlignment="1">
      <alignment horizontal="center"/>
    </xf>
    <xf numFmtId="0" fontId="0" fillId="0" borderId="0" xfId="0" applyAlignment="1">
      <alignment wrapText="1"/>
    </xf>
    <xf numFmtId="0" fontId="0" fillId="3" borderId="0" xfId="0" applyFill="1" applyAlignment="1">
      <alignment wrapText="1"/>
    </xf>
    <xf numFmtId="0" fontId="0" fillId="3" borderId="0" xfId="0" applyFill="1" applyAlignment="1">
      <alignment horizontal="center" vertical="center" wrapText="1"/>
    </xf>
    <xf numFmtId="0" fontId="0" fillId="3" borderId="0" xfId="0" applyFill="1" applyAlignment="1">
      <alignment horizontal="left" vertical="top" wrapText="1"/>
    </xf>
    <xf numFmtId="0" fontId="0" fillId="0" borderId="1" xfId="0" applyBorder="1"/>
    <xf numFmtId="0" fontId="0" fillId="0" borderId="0" xfId="0" applyAlignment="1">
      <alignment horizontal="center" vertical="center" wrapText="1"/>
    </xf>
    <xf numFmtId="0" fontId="2" fillId="0" borderId="0" xfId="0" applyFont="1" applyAlignment="1">
      <alignment horizontal="left" vertical="center"/>
    </xf>
    <xf numFmtId="0" fontId="16" fillId="0" borderId="0" xfId="0" applyFont="1" applyAlignment="1">
      <alignment wrapText="1"/>
    </xf>
    <xf numFmtId="0" fontId="0" fillId="0" borderId="0" xfId="0" applyAlignment="1">
      <alignment horizontal="left" vertical="center"/>
    </xf>
    <xf numFmtId="0" fontId="16" fillId="0" borderId="1" xfId="0" applyFont="1" applyBorder="1" applyAlignment="1">
      <alignment horizontal="left" vertical="center" wrapText="1"/>
    </xf>
    <xf numFmtId="0" fontId="16" fillId="3" borderId="0" xfId="0" quotePrefix="1" applyFont="1" applyFill="1" applyBorder="1" applyAlignment="1" applyProtection="1">
      <alignment horizontal="left" vertical="top" wrapText="1"/>
      <protection locked="0"/>
    </xf>
    <xf numFmtId="0" fontId="16" fillId="3" borderId="0" xfId="13" applyFont="1" applyFill="1" applyBorder="1" applyAlignment="1">
      <alignment horizontal="center" vertical="center" wrapText="1"/>
    </xf>
    <xf numFmtId="0" fontId="11" fillId="3" borderId="32" xfId="12" applyFont="1" applyFill="1" applyBorder="1" applyAlignment="1">
      <alignment horizontal="left" vertical="center" wrapText="1"/>
    </xf>
    <xf numFmtId="0" fontId="16" fillId="3" borderId="37" xfId="0" quotePrefix="1" applyFont="1" applyFill="1" applyBorder="1" applyAlignment="1" applyProtection="1">
      <alignment horizontal="left" vertical="top" wrapText="1"/>
      <protection locked="0"/>
    </xf>
    <xf numFmtId="0" fontId="16" fillId="3" borderId="32" xfId="13" applyFont="1" applyFill="1" applyBorder="1" applyAlignment="1">
      <alignment horizontal="left" vertical="center" wrapText="1"/>
    </xf>
    <xf numFmtId="0" fontId="18" fillId="6" borderId="32" xfId="13" applyFont="1" applyFill="1" applyBorder="1" applyAlignment="1">
      <alignment horizontal="left" vertical="center" wrapText="1"/>
    </xf>
    <xf numFmtId="0" fontId="16" fillId="3" borderId="1" xfId="0" quotePrefix="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7" fillId="0" borderId="1" xfId="0" applyFont="1" applyBorder="1" applyAlignment="1">
      <alignment horizontal="center" vertical="center"/>
    </xf>
    <xf numFmtId="0" fontId="16" fillId="0" borderId="1" xfId="0" applyFont="1" applyBorder="1" applyAlignment="1">
      <alignment horizontal="center"/>
    </xf>
    <xf numFmtId="0" fontId="13" fillId="9" borderId="18" xfId="0" applyFont="1" applyFill="1" applyBorder="1" applyAlignment="1">
      <alignment horizontal="center" vertical="center" wrapText="1"/>
    </xf>
    <xf numFmtId="2" fontId="13" fillId="8" borderId="43" xfId="11" applyNumberFormat="1" applyFont="1" applyFill="1" applyBorder="1" applyAlignment="1">
      <alignment vertical="center" wrapText="1"/>
    </xf>
    <xf numFmtId="2" fontId="13" fillId="8" borderId="0" xfId="11" applyNumberFormat="1" applyFont="1" applyFill="1" applyBorder="1" applyAlignment="1">
      <alignment vertical="center" wrapText="1"/>
    </xf>
    <xf numFmtId="0" fontId="0" fillId="3" borderId="0" xfId="0" applyFill="1" applyBorder="1"/>
    <xf numFmtId="0" fontId="0" fillId="0" borderId="0" xfId="0" applyFill="1" applyBorder="1"/>
    <xf numFmtId="0" fontId="0" fillId="0" borderId="0" xfId="0" applyFill="1" applyBorder="1" applyAlignment="1">
      <alignment horizontal="left" vertical="center"/>
    </xf>
    <xf numFmtId="0" fontId="0" fillId="0" borderId="0" xfId="0" applyFill="1" applyBorder="1" applyAlignment="1">
      <alignment horizontal="center" vertical="center" wrapText="1"/>
    </xf>
    <xf numFmtId="0" fontId="0" fillId="0" borderId="0" xfId="0" applyFill="1" applyBorder="1" applyAlignment="1">
      <alignment wrapText="1"/>
    </xf>
    <xf numFmtId="0" fontId="13" fillId="9" borderId="1" xfId="0" applyFont="1" applyFill="1" applyBorder="1" applyAlignment="1">
      <alignment horizontal="center" vertical="top" wrapText="1"/>
    </xf>
    <xf numFmtId="0" fontId="0" fillId="0" borderId="17" xfId="0" applyBorder="1" applyAlignment="1">
      <alignment horizontal="center" wrapText="1"/>
    </xf>
    <xf numFmtId="0" fontId="0" fillId="0" borderId="0" xfId="0" applyAlignment="1">
      <alignment horizontal="center"/>
    </xf>
    <xf numFmtId="0" fontId="16" fillId="3" borderId="1" xfId="13" applyFont="1" applyFill="1" applyBorder="1" applyAlignment="1">
      <alignment horizontal="center" vertical="center" wrapText="1"/>
    </xf>
    <xf numFmtId="0" fontId="11" fillId="3" borderId="1" xfId="0" applyFont="1" applyFill="1" applyBorder="1" applyAlignment="1">
      <alignment horizontal="left" vertical="center" wrapText="1"/>
    </xf>
    <xf numFmtId="0" fontId="0" fillId="0" borderId="0" xfId="0" applyFill="1" applyBorder="1" applyAlignment="1">
      <alignment horizontal="center"/>
    </xf>
    <xf numFmtId="0" fontId="1" fillId="0" borderId="0" xfId="0" applyFont="1" applyFill="1" applyBorder="1" applyAlignment="1">
      <alignment vertical="center" wrapText="1"/>
    </xf>
    <xf numFmtId="0" fontId="0" fillId="0" borderId="1" xfId="0" applyBorder="1" applyAlignment="1">
      <alignment horizontal="center" vertical="center"/>
    </xf>
    <xf numFmtId="0" fontId="11" fillId="3" borderId="1" xfId="12" applyFont="1" applyFill="1" applyBorder="1" applyAlignment="1">
      <alignment horizontal="left" vertical="center" wrapText="1"/>
    </xf>
    <xf numFmtId="0" fontId="16" fillId="0" borderId="1" xfId="0" applyFont="1" applyBorder="1" applyAlignment="1">
      <alignment horizontal="center" vertical="center" wrapText="1"/>
    </xf>
    <xf numFmtId="0" fontId="0" fillId="0" borderId="0" xfId="0" applyAlignment="1">
      <alignment horizontal="left" vertical="top" wrapText="1"/>
    </xf>
    <xf numFmtId="0" fontId="11" fillId="3" borderId="18" xfId="0" applyFont="1" applyFill="1" applyBorder="1" applyAlignment="1">
      <alignment horizontal="left" vertical="center" wrapText="1"/>
    </xf>
    <xf numFmtId="0" fontId="13" fillId="3" borderId="18" xfId="0" applyFont="1" applyFill="1" applyBorder="1" applyAlignment="1">
      <alignment horizontal="center" vertical="center" wrapText="1"/>
    </xf>
    <xf numFmtId="0" fontId="16" fillId="3" borderId="18" xfId="0" quotePrefix="1" applyFont="1" applyFill="1" applyBorder="1" applyAlignment="1">
      <alignment horizontal="center" vertical="center" wrapText="1"/>
    </xf>
    <xf numFmtId="0" fontId="24" fillId="0" borderId="4" xfId="0" applyFont="1" applyBorder="1" applyAlignment="1">
      <alignment horizontal="right" vertical="center" wrapText="1"/>
    </xf>
    <xf numFmtId="0" fontId="16" fillId="3" borderId="0" xfId="0" applyFont="1" applyFill="1" applyBorder="1" applyAlignment="1">
      <alignment horizontal="center" vertical="center" wrapText="1"/>
    </xf>
    <xf numFmtId="44" fontId="16" fillId="3" borderId="0" xfId="2" applyFont="1" applyFill="1" applyBorder="1" applyAlignment="1">
      <alignment wrapText="1"/>
    </xf>
    <xf numFmtId="0" fontId="16" fillId="3" borderId="46" xfId="0" applyFont="1" applyFill="1" applyBorder="1" applyAlignment="1">
      <alignment vertical="center" wrapText="1"/>
    </xf>
    <xf numFmtId="0" fontId="16" fillId="3" borderId="35" xfId="0" applyFont="1" applyFill="1" applyBorder="1" applyAlignment="1">
      <alignment horizontal="center" vertical="center" wrapText="1"/>
    </xf>
    <xf numFmtId="44" fontId="16" fillId="3" borderId="35" xfId="2" applyFont="1" applyFill="1" applyBorder="1" applyAlignment="1">
      <alignment wrapText="1"/>
    </xf>
    <xf numFmtId="44" fontId="16" fillId="3" borderId="38" xfId="2" applyFont="1" applyFill="1" applyBorder="1" applyAlignment="1">
      <alignment wrapText="1"/>
    </xf>
    <xf numFmtId="0" fontId="16" fillId="3" borderId="52" xfId="0" applyFont="1" applyFill="1" applyBorder="1" applyAlignment="1">
      <alignment vertical="center" wrapText="1"/>
    </xf>
    <xf numFmtId="44" fontId="16" fillId="3" borderId="53" xfId="2" applyFont="1" applyFill="1" applyBorder="1" applyAlignment="1">
      <alignment wrapText="1"/>
    </xf>
    <xf numFmtId="0" fontId="24" fillId="3" borderId="52" xfId="0" applyFont="1" applyFill="1" applyBorder="1" applyAlignment="1">
      <alignment horizontal="justify" vertical="center" wrapText="1"/>
    </xf>
    <xf numFmtId="0" fontId="25" fillId="12" borderId="1" xfId="0" applyFont="1" applyFill="1" applyBorder="1" applyAlignment="1">
      <alignment horizontal="left" vertical="center" wrapText="1"/>
    </xf>
    <xf numFmtId="0" fontId="12" fillId="12" borderId="4" xfId="0" applyFont="1" applyFill="1" applyBorder="1" applyAlignment="1">
      <alignment horizontal="left" vertical="center" wrapText="1"/>
    </xf>
    <xf numFmtId="164" fontId="2" fillId="0" borderId="1" xfId="0" applyNumberFormat="1" applyFont="1" applyBorder="1" applyAlignment="1">
      <alignment horizontal="center" vertical="top"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3" borderId="18" xfId="13" applyFont="1" applyFill="1" applyBorder="1" applyAlignment="1">
      <alignment horizontal="center" vertical="center" wrapText="1"/>
    </xf>
    <xf numFmtId="9" fontId="3" fillId="3" borderId="1" xfId="0" applyNumberFormat="1" applyFont="1" applyFill="1" applyBorder="1" applyAlignment="1">
      <alignment horizontal="center"/>
    </xf>
    <xf numFmtId="0" fontId="11" fillId="3" borderId="18" xfId="12" applyFont="1" applyFill="1" applyBorder="1" applyAlignment="1">
      <alignment horizontal="left" vertical="center" wrapText="1"/>
    </xf>
    <xf numFmtId="0" fontId="11" fillId="3" borderId="25" xfId="12" applyFont="1" applyFill="1" applyBorder="1" applyAlignment="1">
      <alignment horizontal="left" vertical="center" wrapText="1"/>
    </xf>
    <xf numFmtId="0" fontId="16" fillId="3" borderId="25" xfId="13" applyFont="1" applyFill="1" applyBorder="1" applyAlignment="1">
      <alignment horizontal="center" vertical="center" wrapText="1"/>
    </xf>
    <xf numFmtId="0" fontId="16" fillId="3" borderId="25" xfId="0" quotePrefix="1" applyFont="1" applyFill="1" applyBorder="1" applyAlignment="1">
      <alignment horizontal="center" vertical="center" wrapText="1"/>
    </xf>
    <xf numFmtId="0" fontId="0" fillId="12" borderId="1" xfId="0" applyFill="1" applyBorder="1" applyAlignment="1">
      <alignment horizontal="center"/>
    </xf>
    <xf numFmtId="0" fontId="30" fillId="0" borderId="25" xfId="0" applyFont="1" applyBorder="1" applyAlignment="1">
      <alignment horizontal="center" vertical="center"/>
    </xf>
    <xf numFmtId="0" fontId="17" fillId="0" borderId="1" xfId="0" applyFont="1" applyBorder="1" applyAlignment="1">
      <alignment horizontal="center" vertical="center"/>
    </xf>
    <xf numFmtId="0" fontId="16" fillId="0" borderId="1" xfId="0" quotePrefix="1" applyFont="1" applyBorder="1" applyAlignment="1">
      <alignment horizontal="center" vertical="center" wrapText="1"/>
    </xf>
    <xf numFmtId="0" fontId="13" fillId="9" borderId="1" xfId="0" applyFont="1" applyFill="1" applyBorder="1" applyAlignment="1">
      <alignment horizontal="center" vertical="center" wrapText="1"/>
    </xf>
    <xf numFmtId="0" fontId="3" fillId="11" borderId="1" xfId="0" applyFont="1" applyFill="1" applyBorder="1" applyAlignment="1" applyProtection="1">
      <alignment horizontal="left" vertical="top" wrapText="1"/>
      <protection locked="0"/>
    </xf>
    <xf numFmtId="0" fontId="3" fillId="11" borderId="28" xfId="0" applyFont="1" applyFill="1" applyBorder="1" applyAlignment="1" applyProtection="1">
      <alignment horizontal="left" vertical="top" wrapText="1"/>
      <protection locked="0"/>
    </xf>
    <xf numFmtId="0" fontId="0" fillId="14" borderId="0" xfId="0" applyNumberFormat="1" applyFill="1"/>
    <xf numFmtId="9" fontId="0" fillId="14" borderId="0" xfId="0" applyNumberFormat="1" applyFill="1"/>
    <xf numFmtId="0" fontId="11" fillId="12" borderId="1" xfId="0" applyFont="1" applyFill="1" applyBorder="1" applyAlignment="1" applyProtection="1">
      <alignment horizontal="left" vertical="center" wrapText="1"/>
      <protection locked="0"/>
    </xf>
    <xf numFmtId="0" fontId="13" fillId="9" borderId="1" xfId="0" applyFont="1" applyFill="1" applyBorder="1" applyAlignment="1">
      <alignment horizontal="center" vertical="center" wrapText="1"/>
    </xf>
    <xf numFmtId="0" fontId="11" fillId="3" borderId="25" xfId="0" applyFont="1" applyFill="1" applyBorder="1" applyAlignment="1">
      <alignment horizontal="left" vertical="center" wrapText="1"/>
    </xf>
    <xf numFmtId="0" fontId="11" fillId="3" borderId="25"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0" fillId="13" borderId="1" xfId="0" applyFill="1" applyBorder="1" applyAlignment="1">
      <alignment horizontal="center"/>
    </xf>
    <xf numFmtId="0" fontId="0" fillId="16" borderId="1" xfId="0" applyFill="1" applyBorder="1" applyAlignment="1">
      <alignment horizontal="center"/>
    </xf>
    <xf numFmtId="0" fontId="0" fillId="17" borderId="1" xfId="0" applyFill="1" applyBorder="1" applyAlignment="1">
      <alignment horizontal="center"/>
    </xf>
    <xf numFmtId="0" fontId="16" fillId="0" borderId="1" xfId="0" applyFont="1" applyBorder="1" applyAlignment="1">
      <alignment horizontal="center" vertical="center"/>
    </xf>
    <xf numFmtId="0" fontId="16" fillId="3" borderId="0" xfId="0" applyFont="1" applyFill="1" applyAlignment="1">
      <alignment horizontal="center" vertical="center" wrapText="1"/>
    </xf>
    <xf numFmtId="0" fontId="11" fillId="12" borderId="1" xfId="0" applyFont="1" applyFill="1" applyBorder="1" applyAlignment="1">
      <alignment horizontal="left" vertical="center" wrapText="1"/>
    </xf>
    <xf numFmtId="0" fontId="24" fillId="3" borderId="40" xfId="0" applyFont="1" applyFill="1" applyBorder="1" applyAlignment="1">
      <alignment horizontal="justify" vertical="center" wrapText="1"/>
    </xf>
    <xf numFmtId="0" fontId="16" fillId="3" borderId="36" xfId="0" applyFont="1" applyFill="1" applyBorder="1" applyAlignment="1">
      <alignment horizontal="center" vertical="center" wrapText="1"/>
    </xf>
    <xf numFmtId="44" fontId="16" fillId="3" borderId="36" xfId="2" applyFont="1" applyFill="1" applyBorder="1" applyAlignment="1">
      <alignment wrapText="1"/>
    </xf>
    <xf numFmtId="44" fontId="16" fillId="3" borderId="39" xfId="2" applyFont="1" applyFill="1" applyBorder="1" applyAlignment="1">
      <alignment wrapText="1"/>
    </xf>
    <xf numFmtId="0" fontId="0" fillId="19" borderId="1" xfId="0" applyFill="1" applyBorder="1" applyAlignment="1">
      <alignment horizontal="center"/>
    </xf>
    <xf numFmtId="0" fontId="13" fillId="9"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1" fillId="3" borderId="1" xfId="12" applyFont="1" applyFill="1" applyBorder="1" applyAlignment="1">
      <alignment horizontal="left" vertical="center" wrapText="1"/>
    </xf>
    <xf numFmtId="0" fontId="16" fillId="0" borderId="1" xfId="0" applyFont="1" applyBorder="1" applyAlignment="1">
      <alignment horizontal="center" vertical="center" wrapText="1"/>
    </xf>
    <xf numFmtId="0" fontId="0" fillId="20" borderId="0" xfId="0" applyFill="1" applyBorder="1" applyAlignment="1">
      <alignment horizontal="center" vertical="center" wrapText="1"/>
    </xf>
    <xf numFmtId="0" fontId="0" fillId="20" borderId="0" xfId="0" applyFill="1" applyBorder="1" applyAlignment="1">
      <alignment wrapText="1"/>
    </xf>
    <xf numFmtId="0" fontId="0" fillId="20" borderId="0" xfId="0" applyFill="1" applyBorder="1"/>
    <xf numFmtId="0" fontId="16" fillId="20" borderId="1" xfId="0" applyFont="1" applyFill="1" applyBorder="1" applyAlignment="1">
      <alignment horizontal="center"/>
    </xf>
    <xf numFmtId="0" fontId="0" fillId="20" borderId="0" xfId="0" applyFill="1" applyBorder="1" applyAlignment="1">
      <alignment horizontal="left" vertical="center"/>
    </xf>
    <xf numFmtId="0" fontId="0" fillId="20" borderId="0" xfId="0" applyFill="1" applyBorder="1" applyAlignment="1">
      <alignment horizontal="left" vertical="top" wrapText="1"/>
    </xf>
    <xf numFmtId="0" fontId="0" fillId="20" borderId="1" xfId="0" applyFill="1" applyBorder="1" applyAlignment="1">
      <alignment horizontal="center" wrapText="1"/>
    </xf>
    <xf numFmtId="0" fontId="0" fillId="20" borderId="1" xfId="0" applyFill="1" applyBorder="1" applyAlignment="1">
      <alignment wrapText="1"/>
    </xf>
    <xf numFmtId="10" fontId="0" fillId="20" borderId="0" xfId="0" applyNumberFormat="1" applyFill="1" applyBorder="1" applyAlignment="1">
      <alignment wrapText="1"/>
    </xf>
    <xf numFmtId="0" fontId="0" fillId="20" borderId="0" xfId="0" applyFill="1" applyBorder="1" applyAlignment="1">
      <alignment vertical="top" wrapText="1"/>
    </xf>
    <xf numFmtId="0" fontId="2" fillId="20" borderId="0" xfId="0" applyFont="1" applyFill="1" applyBorder="1" applyAlignment="1">
      <alignment horizontal="left" vertical="center"/>
    </xf>
    <xf numFmtId="0" fontId="16" fillId="20" borderId="0" xfId="0" applyFont="1" applyFill="1" applyBorder="1" applyAlignment="1">
      <alignment horizontal="center" vertical="center" wrapText="1"/>
    </xf>
    <xf numFmtId="0" fontId="16" fillId="20" borderId="0" xfId="0" applyFont="1" applyFill="1" applyBorder="1" applyAlignment="1">
      <alignment wrapText="1"/>
    </xf>
    <xf numFmtId="0" fontId="0" fillId="20" borderId="0" xfId="0" applyFill="1"/>
    <xf numFmtId="0" fontId="0" fillId="20" borderId="0" xfId="0" applyFill="1" applyAlignment="1">
      <alignment horizontal="left" vertical="center"/>
    </xf>
    <xf numFmtId="0" fontId="0" fillId="20" borderId="0" xfId="0" applyFill="1" applyAlignment="1">
      <alignment horizontal="center" vertical="center" wrapText="1"/>
    </xf>
    <xf numFmtId="0" fontId="0" fillId="20" borderId="0" xfId="0" applyFill="1" applyAlignment="1">
      <alignment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11" fillId="3" borderId="1" xfId="12" applyFont="1" applyFill="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11" borderId="1" xfId="0" applyFont="1" applyFill="1" applyBorder="1" applyAlignment="1" applyProtection="1">
      <alignment horizontal="center" vertical="center" wrapText="1"/>
      <protection locked="0"/>
    </xf>
    <xf numFmtId="1" fontId="16" fillId="11" borderId="1" xfId="0" applyNumberFormat="1" applyFont="1" applyFill="1" applyBorder="1" applyAlignment="1">
      <alignment horizontal="center" vertical="center"/>
    </xf>
    <xf numFmtId="0" fontId="16" fillId="3" borderId="1" xfId="0" applyFont="1" applyFill="1" applyBorder="1" applyAlignment="1">
      <alignment horizontal="center" vertical="center" wrapText="1"/>
    </xf>
    <xf numFmtId="0" fontId="16" fillId="20" borderId="0" xfId="0" applyFont="1" applyFill="1" applyBorder="1" applyAlignment="1">
      <alignment horizontal="left" vertical="top" wrapText="1"/>
    </xf>
    <xf numFmtId="0" fontId="17" fillId="3" borderId="1" xfId="0" applyFont="1" applyFill="1" applyBorder="1" applyAlignment="1">
      <alignment horizontal="center" vertical="center" wrapText="1"/>
    </xf>
    <xf numFmtId="2" fontId="0" fillId="20" borderId="0" xfId="0" applyNumberFormat="1" applyFill="1"/>
    <xf numFmtId="0" fontId="0" fillId="0" borderId="1" xfId="0" applyBorder="1" applyAlignment="1">
      <alignment vertical="center" wrapText="1"/>
    </xf>
    <xf numFmtId="10" fontId="0" fillId="20" borderId="0" xfId="0" applyNumberFormat="1" applyFill="1"/>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64" fontId="29" fillId="0" borderId="1" xfId="0" applyNumberFormat="1" applyFont="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2" fillId="3" borderId="1" xfId="11"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 fontId="11" fillId="11" borderId="1" xfId="0" applyNumberFormat="1" applyFont="1" applyFill="1" applyBorder="1" applyAlignment="1">
      <alignment horizontal="center" vertical="center"/>
    </xf>
    <xf numFmtId="0" fontId="16" fillId="0" borderId="18" xfId="0" applyFont="1" applyBorder="1" applyAlignment="1">
      <alignment horizontal="center" vertical="center" wrapText="1"/>
    </xf>
    <xf numFmtId="0" fontId="17" fillId="11" borderId="1" xfId="0" applyFont="1" applyFill="1" applyBorder="1" applyAlignment="1" applyProtection="1">
      <alignment horizontal="center" vertical="center"/>
      <protection locked="0"/>
    </xf>
    <xf numFmtId="0" fontId="11" fillId="3" borderId="1" xfId="0" applyFont="1" applyFill="1" applyBorder="1" applyAlignment="1">
      <alignment horizontal="center" vertical="center" wrapText="1"/>
    </xf>
    <xf numFmtId="2" fontId="0" fillId="20" borderId="0" xfId="0" applyNumberFormat="1" applyFill="1" applyBorder="1"/>
    <xf numFmtId="0" fontId="13" fillId="9" borderId="25" xfId="0" applyFont="1" applyFill="1" applyBorder="1" applyAlignment="1">
      <alignment horizontal="center" vertical="center" wrapText="1"/>
    </xf>
    <xf numFmtId="0" fontId="36" fillId="20" borderId="0" xfId="0" applyFont="1" applyFill="1" applyBorder="1" applyAlignment="1">
      <alignment horizontal="center" vertical="center"/>
    </xf>
    <xf numFmtId="0" fontId="17" fillId="11" borderId="1" xfId="0" applyFont="1" applyFill="1" applyBorder="1" applyAlignment="1" applyProtection="1">
      <alignment horizontal="center" vertical="center"/>
      <protection locked="0"/>
    </xf>
    <xf numFmtId="0" fontId="17" fillId="0" borderId="1" xfId="0" applyFont="1" applyFill="1" applyBorder="1" applyAlignment="1">
      <alignment horizontal="left" vertical="center" wrapText="1"/>
    </xf>
    <xf numFmtId="0" fontId="12" fillId="3" borderId="1" xfId="1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0" fontId="0" fillId="3" borderId="36" xfId="0" applyFont="1" applyFill="1" applyBorder="1"/>
    <xf numFmtId="0" fontId="0" fillId="3" borderId="0" xfId="0" applyFont="1" applyFill="1" applyBorder="1"/>
    <xf numFmtId="0" fontId="16" fillId="0" borderId="1" xfId="0" applyFont="1" applyBorder="1" applyAlignment="1">
      <alignment horizontal="left" vertical="center" wrapText="1"/>
    </xf>
    <xf numFmtId="0" fontId="13" fillId="9"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2" fontId="13" fillId="8" borderId="1" xfId="11" applyNumberFormat="1" applyFont="1" applyFill="1" applyBorder="1" applyAlignment="1">
      <alignment horizontal="center" vertical="center" wrapText="1"/>
    </xf>
    <xf numFmtId="0" fontId="35" fillId="20" borderId="0" xfId="0" applyFont="1" applyFill="1" applyBorder="1" applyAlignment="1">
      <alignment wrapText="1"/>
    </xf>
    <xf numFmtId="0" fontId="35" fillId="20" borderId="1" xfId="0" applyFont="1" applyFill="1" applyBorder="1" applyAlignment="1">
      <alignment wrapText="1"/>
    </xf>
    <xf numFmtId="0" fontId="35" fillId="20" borderId="14" xfId="0" applyFont="1" applyFill="1" applyBorder="1" applyAlignment="1">
      <alignment horizontal="center" wrapText="1"/>
    </xf>
    <xf numFmtId="0" fontId="35" fillId="20" borderId="1" xfId="0" applyFont="1" applyFill="1" applyBorder="1" applyAlignment="1">
      <alignment horizontal="center" wrapText="1"/>
    </xf>
    <xf numFmtId="0" fontId="35" fillId="20" borderId="0" xfId="0" applyFont="1" applyFill="1" applyBorder="1" applyAlignment="1">
      <alignment horizontal="center" vertical="center" wrapText="1"/>
    </xf>
    <xf numFmtId="0" fontId="35" fillId="20" borderId="0" xfId="0" applyFont="1" applyFill="1" applyBorder="1" applyAlignment="1">
      <alignment horizontal="left" vertical="top" wrapText="1"/>
    </xf>
    <xf numFmtId="0" fontId="13" fillId="9" borderId="25" xfId="12" applyFont="1" applyFill="1" applyBorder="1" applyAlignment="1">
      <alignment horizontal="center" vertical="center" wrapText="1"/>
    </xf>
    <xf numFmtId="0" fontId="17" fillId="0" borderId="1" xfId="0" applyFont="1" applyBorder="1" applyAlignment="1">
      <alignment vertical="center" wrapText="1"/>
    </xf>
    <xf numFmtId="2" fontId="0" fillId="20" borderId="1" xfId="0" applyNumberFormat="1" applyFill="1" applyBorder="1" applyAlignment="1">
      <alignment wrapText="1"/>
    </xf>
    <xf numFmtId="0" fontId="11" fillId="3" borderId="1" xfId="0" applyFont="1" applyFill="1" applyBorder="1" applyAlignment="1">
      <alignment vertical="center" wrapText="1"/>
    </xf>
    <xf numFmtId="0" fontId="40" fillId="9"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left" wrapText="1"/>
    </xf>
    <xf numFmtId="0" fontId="0" fillId="0" borderId="1" xfId="0" applyBorder="1" applyAlignment="1">
      <alignment horizontal="center" vertical="center" wrapText="1"/>
    </xf>
    <xf numFmtId="0" fontId="22" fillId="9" borderId="0" xfId="0" applyFont="1" applyFill="1" applyAlignment="1">
      <alignment horizontal="center" vertical="center" wrapText="1"/>
    </xf>
    <xf numFmtId="0" fontId="11" fillId="3" borderId="32" xfId="0" applyFont="1" applyFill="1" applyBorder="1" applyAlignment="1">
      <alignment horizontal="left" vertical="center" wrapText="1"/>
    </xf>
    <xf numFmtId="0" fontId="11" fillId="3" borderId="37" xfId="0" applyFont="1" applyFill="1" applyBorder="1" applyAlignment="1">
      <alignment horizontal="left" vertical="center" wrapText="1"/>
    </xf>
    <xf numFmtId="0" fontId="11" fillId="3" borderId="1" xfId="12" applyFont="1" applyFill="1" applyBorder="1" applyAlignment="1">
      <alignment horizontal="center" vertical="center" wrapText="1"/>
    </xf>
    <xf numFmtId="0" fontId="26" fillId="9" borderId="0" xfId="0" applyFont="1" applyFill="1" applyBorder="1" applyAlignment="1">
      <alignment horizontal="center" vertical="center" wrapText="1"/>
    </xf>
    <xf numFmtId="0" fontId="26" fillId="9" borderId="43" xfId="0" applyFont="1" applyFill="1" applyBorder="1" applyAlignment="1">
      <alignment horizontal="center" vertical="center" wrapText="1"/>
    </xf>
    <xf numFmtId="0" fontId="22" fillId="9" borderId="0" xfId="0" applyFont="1" applyFill="1" applyBorder="1" applyAlignment="1">
      <alignment horizontal="center" vertical="center" wrapText="1"/>
    </xf>
    <xf numFmtId="9" fontId="37" fillId="10" borderId="0" xfId="0" applyNumberFormat="1" applyFont="1" applyFill="1" applyBorder="1" applyAlignment="1">
      <alignment horizontal="center" vertical="center"/>
    </xf>
    <xf numFmtId="0" fontId="11" fillId="3" borderId="1" xfId="0" applyFont="1" applyFill="1" applyBorder="1" applyAlignment="1">
      <alignment horizontal="center" vertical="center" wrapText="1"/>
    </xf>
    <xf numFmtId="0" fontId="40" fillId="9" borderId="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3" fillId="9" borderId="28" xfId="0" applyFont="1" applyFill="1" applyBorder="1" applyAlignment="1">
      <alignment horizontal="center" vertical="center" wrapText="1"/>
    </xf>
    <xf numFmtId="0" fontId="13" fillId="9" borderId="41" xfId="0" applyFont="1" applyFill="1" applyBorder="1" applyAlignment="1">
      <alignment horizontal="center" vertical="center" wrapText="1"/>
    </xf>
    <xf numFmtId="0" fontId="13" fillId="9" borderId="30" xfId="0" applyFont="1" applyFill="1" applyBorder="1" applyAlignment="1">
      <alignment horizontal="center" vertical="center" wrapText="1"/>
    </xf>
    <xf numFmtId="0" fontId="12" fillId="3" borderId="30" xfId="11" applyFont="1" applyFill="1" applyBorder="1" applyAlignment="1">
      <alignment horizontal="center" vertical="center" wrapText="1"/>
    </xf>
    <xf numFmtId="0" fontId="12" fillId="3" borderId="31" xfId="11" applyFont="1" applyFill="1" applyBorder="1" applyAlignment="1">
      <alignment horizontal="center" vertical="center" wrapText="1"/>
    </xf>
    <xf numFmtId="0" fontId="12" fillId="3" borderId="29" xfId="11" applyFont="1" applyFill="1" applyBorder="1" applyAlignment="1">
      <alignment horizontal="center" vertical="center" wrapText="1"/>
    </xf>
    <xf numFmtId="0" fontId="11" fillId="3" borderId="17" xfId="1" applyFont="1" applyFill="1" applyBorder="1" applyAlignment="1">
      <alignment horizontal="left" vertical="center" wrapText="1"/>
    </xf>
    <xf numFmtId="0" fontId="11" fillId="3" borderId="34" xfId="1" applyFont="1" applyFill="1" applyBorder="1" applyAlignment="1">
      <alignment horizontal="left" vertical="center" wrapText="1"/>
    </xf>
    <xf numFmtId="0" fontId="39" fillId="3" borderId="34" xfId="1" applyFont="1" applyFill="1" applyBorder="1" applyAlignment="1">
      <alignment horizontal="left" vertical="center" wrapText="1"/>
    </xf>
    <xf numFmtId="0" fontId="39" fillId="3" borderId="14" xfId="1" applyFont="1" applyFill="1" applyBorder="1" applyAlignment="1">
      <alignment horizontal="left" vertical="center" wrapText="1"/>
    </xf>
    <xf numFmtId="0" fontId="11" fillId="11" borderId="17" xfId="0" quotePrefix="1" applyFont="1" applyFill="1" applyBorder="1" applyAlignment="1" applyProtection="1">
      <alignment horizontal="left" vertical="center" wrapText="1"/>
      <protection locked="0"/>
    </xf>
    <xf numFmtId="0" fontId="11" fillId="11" borderId="34" xfId="0" quotePrefix="1" applyFont="1" applyFill="1" applyBorder="1" applyAlignment="1" applyProtection="1">
      <alignment horizontal="left" vertical="center" wrapText="1"/>
      <protection locked="0"/>
    </xf>
    <xf numFmtId="0" fontId="11" fillId="11" borderId="14" xfId="0" quotePrefix="1" applyFont="1" applyFill="1" applyBorder="1" applyAlignment="1" applyProtection="1">
      <alignment horizontal="left" vertical="center" wrapText="1"/>
      <protection locked="0"/>
    </xf>
    <xf numFmtId="0" fontId="11" fillId="3" borderId="17" xfId="12" applyFont="1" applyFill="1" applyBorder="1" applyAlignment="1">
      <alignment horizontal="left" vertical="center" wrapText="1"/>
    </xf>
    <xf numFmtId="0" fontId="11" fillId="3" borderId="34" xfId="12" applyFont="1" applyFill="1" applyBorder="1" applyAlignment="1">
      <alignment horizontal="left" vertical="center" wrapText="1"/>
    </xf>
    <xf numFmtId="0" fontId="11" fillId="11" borderId="1" xfId="0" quotePrefix="1" applyFont="1" applyFill="1" applyBorder="1" applyAlignment="1" applyProtection="1">
      <alignment horizontal="left" vertical="center" wrapText="1"/>
      <protection locked="0"/>
    </xf>
    <xf numFmtId="0" fontId="38" fillId="11" borderId="17" xfId="0" applyFont="1" applyFill="1" applyBorder="1" applyAlignment="1" applyProtection="1">
      <alignment horizontal="left" vertical="top" wrapText="1"/>
      <protection locked="0"/>
    </xf>
    <xf numFmtId="0" fontId="38" fillId="11" borderId="34" xfId="0" applyFont="1" applyFill="1" applyBorder="1" applyAlignment="1" applyProtection="1">
      <alignment horizontal="left" vertical="top" wrapText="1"/>
      <protection locked="0"/>
    </xf>
    <xf numFmtId="0" fontId="38" fillId="11" borderId="14" xfId="0" applyFont="1" applyFill="1" applyBorder="1" applyAlignment="1" applyProtection="1">
      <alignment horizontal="left" vertical="top" wrapText="1"/>
      <protection locked="0"/>
    </xf>
    <xf numFmtId="0" fontId="38" fillId="11" borderId="1" xfId="0" applyNumberFormat="1" applyFont="1" applyFill="1" applyBorder="1" applyAlignment="1" applyProtection="1">
      <alignment horizontal="left" vertical="top" wrapText="1"/>
      <protection locked="0"/>
    </xf>
    <xf numFmtId="0" fontId="38" fillId="11" borderId="25" xfId="1" applyFont="1" applyFill="1" applyBorder="1" applyAlignment="1" applyProtection="1">
      <alignment horizontal="left" vertical="top" wrapText="1"/>
      <protection locked="0"/>
    </xf>
    <xf numFmtId="0" fontId="38" fillId="11" borderId="28" xfId="0" applyFont="1" applyFill="1" applyBorder="1" applyAlignment="1" applyProtection="1">
      <alignment horizontal="left" vertical="top" wrapText="1"/>
      <protection locked="0"/>
    </xf>
    <xf numFmtId="0" fontId="38" fillId="11" borderId="41" xfId="0" applyFont="1" applyFill="1" applyBorder="1" applyAlignment="1" applyProtection="1">
      <alignment horizontal="left" vertical="top" wrapText="1"/>
      <protection locked="0"/>
    </xf>
    <xf numFmtId="0" fontId="38" fillId="11" borderId="30" xfId="0" applyFont="1" applyFill="1" applyBorder="1" applyAlignment="1" applyProtection="1">
      <alignment horizontal="left" vertical="top" wrapText="1"/>
      <protection locked="0"/>
    </xf>
    <xf numFmtId="0" fontId="39" fillId="3" borderId="34" xfId="1" quotePrefix="1" applyFont="1" applyFill="1" applyBorder="1" applyAlignment="1">
      <alignment horizontal="left" vertical="center" wrapText="1"/>
    </xf>
    <xf numFmtId="0" fontId="16" fillId="3" borderId="34" xfId="0" quotePrefix="1" applyFont="1" applyFill="1" applyBorder="1" applyAlignment="1">
      <alignment horizontal="left" vertical="center" wrapText="1"/>
    </xf>
    <xf numFmtId="0" fontId="16" fillId="3" borderId="14" xfId="0" quotePrefix="1" applyFont="1" applyFill="1" applyBorder="1" applyAlignment="1">
      <alignment horizontal="left" vertical="center" wrapText="1"/>
    </xf>
    <xf numFmtId="0" fontId="3" fillId="11" borderId="1" xfId="0" applyFont="1" applyFill="1" applyBorder="1" applyAlignment="1" applyProtection="1">
      <alignment horizontal="left" vertical="top" wrapText="1"/>
      <protection locked="0"/>
    </xf>
    <xf numFmtId="9" fontId="6" fillId="10" borderId="0" xfId="0" applyNumberFormat="1" applyFont="1" applyFill="1" applyBorder="1" applyAlignment="1">
      <alignment horizontal="center" vertical="center"/>
    </xf>
    <xf numFmtId="0" fontId="11" fillId="3" borderId="17"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2" fillId="3" borderId="18" xfId="11" applyFont="1" applyFill="1" applyBorder="1" applyAlignment="1">
      <alignment horizontal="center" vertical="center" wrapText="1"/>
    </xf>
    <xf numFmtId="0" fontId="12" fillId="3" borderId="26" xfId="11" applyFont="1" applyFill="1" applyBorder="1" applyAlignment="1">
      <alignment horizontal="center" vertical="center" wrapText="1"/>
    </xf>
    <xf numFmtId="0" fontId="12" fillId="3" borderId="25" xfId="11"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34" xfId="0" applyFont="1" applyFill="1" applyBorder="1" applyAlignment="1">
      <alignment horizontal="center" vertical="center" wrapText="1"/>
    </xf>
    <xf numFmtId="0" fontId="13" fillId="9" borderId="14"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1" fillId="3" borderId="42" xfId="11" applyFont="1" applyFill="1" applyBorder="1" applyAlignment="1">
      <alignment horizontal="left" vertical="top" wrapText="1"/>
    </xf>
    <xf numFmtId="0" fontId="11" fillId="3" borderId="43" xfId="11" applyFont="1" applyFill="1" applyBorder="1" applyAlignment="1">
      <alignment horizontal="left" vertical="top" wrapText="1"/>
    </xf>
    <xf numFmtId="0" fontId="11" fillId="3" borderId="29" xfId="11" applyFont="1" applyFill="1" applyBorder="1" applyAlignment="1">
      <alignment horizontal="left" vertical="top" wrapText="1"/>
    </xf>
    <xf numFmtId="0" fontId="11" fillId="3" borderId="28" xfId="11" applyFont="1" applyFill="1" applyBorder="1" applyAlignment="1">
      <alignment horizontal="left" vertical="top" wrapText="1"/>
    </xf>
    <xf numFmtId="0" fontId="11" fillId="3" borderId="41" xfId="11" applyFont="1" applyFill="1" applyBorder="1" applyAlignment="1">
      <alignment horizontal="left" vertical="top" wrapText="1"/>
    </xf>
    <xf numFmtId="0" fontId="11" fillId="3" borderId="30" xfId="11" applyFont="1" applyFill="1" applyBorder="1" applyAlignment="1">
      <alignment horizontal="left" vertical="top" wrapText="1"/>
    </xf>
    <xf numFmtId="0" fontId="16" fillId="3" borderId="44" xfId="0" applyFont="1" applyFill="1" applyBorder="1" applyAlignment="1">
      <alignment horizontal="left" vertical="top" wrapText="1"/>
    </xf>
    <xf numFmtId="0" fontId="16" fillId="3" borderId="0" xfId="0" applyFont="1" applyFill="1" applyBorder="1" applyAlignment="1">
      <alignment horizontal="left" vertical="top" wrapText="1"/>
    </xf>
    <xf numFmtId="0" fontId="41" fillId="3" borderId="0" xfId="1" applyFont="1" applyFill="1" applyBorder="1" applyAlignment="1">
      <alignment horizontal="left" vertical="top" wrapText="1"/>
    </xf>
    <xf numFmtId="0" fontId="41" fillId="3" borderId="31" xfId="1" applyFont="1" applyFill="1" applyBorder="1" applyAlignment="1">
      <alignment horizontal="left" vertical="top" wrapText="1"/>
    </xf>
    <xf numFmtId="0" fontId="13" fillId="9" borderId="1" xfId="0" applyFont="1" applyFill="1" applyBorder="1" applyAlignment="1">
      <alignment horizontal="center" vertical="top" wrapText="1"/>
    </xf>
    <xf numFmtId="0" fontId="13" fillId="9" borderId="42" xfId="0" applyFont="1" applyFill="1" applyBorder="1" applyAlignment="1">
      <alignment horizontal="center" vertical="center" wrapText="1"/>
    </xf>
    <xf numFmtId="0" fontId="13" fillId="9" borderId="43" xfId="0" applyFont="1" applyFill="1" applyBorder="1" applyAlignment="1">
      <alignment horizontal="center" vertical="center" wrapText="1"/>
    </xf>
    <xf numFmtId="0" fontId="13" fillId="9" borderId="29"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3" fillId="11" borderId="17" xfId="0" applyFont="1" applyFill="1" applyBorder="1" applyAlignment="1" applyProtection="1">
      <alignment horizontal="center" vertical="top" wrapText="1"/>
      <protection locked="0"/>
    </xf>
    <xf numFmtId="0" fontId="3" fillId="11" borderId="34" xfId="0" applyFont="1" applyFill="1" applyBorder="1" applyAlignment="1" applyProtection="1">
      <alignment horizontal="center" vertical="top" wrapText="1"/>
      <protection locked="0"/>
    </xf>
    <xf numFmtId="0" fontId="3" fillId="11" borderId="14" xfId="0" applyFont="1" applyFill="1" applyBorder="1" applyAlignment="1" applyProtection="1">
      <alignment horizontal="center" vertical="top" wrapText="1"/>
      <protection locked="0"/>
    </xf>
    <xf numFmtId="0" fontId="3" fillId="11" borderId="17" xfId="0" applyFont="1" applyFill="1" applyBorder="1" applyAlignment="1" applyProtection="1">
      <alignment horizontal="left" vertical="top" wrapText="1"/>
      <protection locked="0"/>
    </xf>
    <xf numFmtId="0" fontId="0" fillId="0" borderId="34" xfId="0" applyBorder="1" applyAlignment="1">
      <alignment horizontal="left" vertical="top" wrapText="1"/>
    </xf>
    <xf numFmtId="0" fontId="0" fillId="0" borderId="14" xfId="0" applyBorder="1" applyAlignment="1">
      <alignment horizontal="left" vertical="top" wrapText="1"/>
    </xf>
    <xf numFmtId="9" fontId="6" fillId="10" borderId="43" xfId="0" applyNumberFormat="1" applyFont="1" applyFill="1" applyBorder="1" applyAlignment="1">
      <alignment horizontal="center" vertical="center"/>
    </xf>
    <xf numFmtId="2" fontId="12" fillId="11" borderId="17" xfId="11" applyNumberFormat="1" applyFont="1" applyFill="1" applyBorder="1" applyAlignment="1" applyProtection="1">
      <alignment horizontal="center" vertical="center" wrapText="1"/>
      <protection locked="0"/>
    </xf>
    <xf numFmtId="2" fontId="12" fillId="11" borderId="34" xfId="11" applyNumberFormat="1" applyFont="1" applyFill="1" applyBorder="1" applyAlignment="1" applyProtection="1">
      <alignment horizontal="center" vertical="center" wrapText="1"/>
      <protection locked="0"/>
    </xf>
    <xf numFmtId="2" fontId="12" fillId="11" borderId="14" xfId="11" applyNumberFormat="1" applyFont="1" applyFill="1" applyBorder="1" applyAlignment="1" applyProtection="1">
      <alignment horizontal="center" vertical="center" wrapText="1"/>
      <protection locked="0"/>
    </xf>
    <xf numFmtId="0" fontId="26" fillId="9" borderId="35" xfId="0" applyFont="1" applyFill="1" applyBorder="1" applyAlignment="1">
      <alignment horizontal="center" vertical="center" wrapText="1"/>
    </xf>
    <xf numFmtId="0" fontId="26" fillId="9" borderId="36"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1" fillId="3" borderId="50" xfId="0" applyFont="1" applyFill="1" applyBorder="1" applyAlignment="1">
      <alignment horizontal="center" vertical="center" wrapText="1"/>
    </xf>
    <xf numFmtId="9" fontId="6" fillId="10" borderId="36" xfId="0" applyNumberFormat="1" applyFont="1" applyFill="1" applyBorder="1" applyAlignment="1">
      <alignment horizontal="center" vertical="center"/>
    </xf>
    <xf numFmtId="9" fontId="6" fillId="10" borderId="48" xfId="0" applyNumberFormat="1" applyFont="1" applyFill="1" applyBorder="1" applyAlignment="1">
      <alignment horizontal="center" vertical="center"/>
    </xf>
    <xf numFmtId="0" fontId="22" fillId="9" borderId="49" xfId="0" applyFont="1" applyFill="1" applyBorder="1" applyAlignment="1">
      <alignment horizontal="center" vertical="center" wrapText="1"/>
    </xf>
    <xf numFmtId="0" fontId="22" fillId="9" borderId="35" xfId="0" applyFont="1" applyFill="1" applyBorder="1" applyAlignment="1">
      <alignment horizontal="center" vertical="center" wrapText="1"/>
    </xf>
    <xf numFmtId="0" fontId="22" fillId="9" borderId="50" xfId="0" applyFont="1" applyFill="1" applyBorder="1" applyAlignment="1">
      <alignment horizontal="center" vertical="center" wrapText="1"/>
    </xf>
    <xf numFmtId="165" fontId="12" fillId="3" borderId="1" xfId="11"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2" fontId="12" fillId="3" borderId="1" xfId="11" applyNumberFormat="1" applyFont="1" applyFill="1" applyBorder="1" applyAlignment="1">
      <alignment horizontal="center" vertical="center" wrapText="1"/>
    </xf>
    <xf numFmtId="2" fontId="12" fillId="11" borderId="1" xfId="11" applyNumberFormat="1" applyFont="1" applyFill="1" applyBorder="1" applyAlignment="1" applyProtection="1">
      <alignment horizontal="center" vertical="center" wrapText="1"/>
      <protection locked="0"/>
    </xf>
    <xf numFmtId="0" fontId="26" fillId="9" borderId="46" xfId="0" applyFont="1" applyFill="1" applyBorder="1" applyAlignment="1">
      <alignment horizontal="center" vertical="center" wrapText="1"/>
    </xf>
    <xf numFmtId="0" fontId="22" fillId="9" borderId="40" xfId="0" applyFont="1" applyFill="1" applyBorder="1" applyAlignment="1">
      <alignment horizontal="center" vertical="center" wrapText="1"/>
    </xf>
    <xf numFmtId="0" fontId="22" fillId="9" borderId="36" xfId="0" applyFont="1" applyFill="1" applyBorder="1" applyAlignment="1">
      <alignment horizontal="center" vertical="center" wrapText="1"/>
    </xf>
    <xf numFmtId="2" fontId="13" fillId="8" borderId="17" xfId="11" applyNumberFormat="1" applyFont="1" applyFill="1" applyBorder="1" applyAlignment="1">
      <alignment horizontal="center" vertical="center" wrapText="1"/>
    </xf>
    <xf numFmtId="2" fontId="13" fillId="8" borderId="34" xfId="11" applyNumberFormat="1" applyFont="1" applyFill="1" applyBorder="1" applyAlignment="1">
      <alignment horizontal="center" vertical="center" wrapText="1"/>
    </xf>
    <xf numFmtId="2" fontId="13" fillId="8" borderId="14" xfId="11" applyNumberFormat="1" applyFont="1" applyFill="1" applyBorder="1" applyAlignment="1">
      <alignment horizontal="center" vertical="center" wrapText="1"/>
    </xf>
    <xf numFmtId="0" fontId="13" fillId="20" borderId="44" xfId="0" applyFont="1" applyFill="1" applyBorder="1" applyAlignment="1">
      <alignment horizontal="center" vertical="center" wrapText="1"/>
    </xf>
    <xf numFmtId="0" fontId="13" fillId="20" borderId="0" xfId="0" applyFont="1" applyFill="1" applyBorder="1" applyAlignment="1">
      <alignment horizontal="center" vertical="center" wrapText="1"/>
    </xf>
    <xf numFmtId="0" fontId="16" fillId="11" borderId="1"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7" fillId="11" borderId="1" xfId="0" applyFont="1" applyFill="1" applyBorder="1" applyAlignment="1" applyProtection="1">
      <alignment horizontal="center" vertical="center" wrapText="1"/>
      <protection locked="0"/>
    </xf>
    <xf numFmtId="0" fontId="16" fillId="0" borderId="18"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3" fillId="20" borderId="42" xfId="0" applyFont="1" applyFill="1" applyBorder="1" applyAlignment="1">
      <alignment horizontal="center" vertical="center" wrapText="1"/>
    </xf>
    <xf numFmtId="0" fontId="13" fillId="20" borderId="43" xfId="0" applyFont="1" applyFill="1" applyBorder="1" applyAlignment="1">
      <alignment horizontal="center" vertical="center" wrapText="1"/>
    </xf>
    <xf numFmtId="0" fontId="13" fillId="20" borderId="29" xfId="0" applyFont="1" applyFill="1" applyBorder="1" applyAlignment="1">
      <alignment horizontal="center" vertical="center" wrapText="1"/>
    </xf>
    <xf numFmtId="0" fontId="16" fillId="0" borderId="1" xfId="0" applyFont="1" applyBorder="1" applyAlignment="1">
      <alignment horizontal="left" vertical="center" wrapText="1"/>
    </xf>
    <xf numFmtId="0" fontId="17" fillId="0" borderId="18"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5" xfId="0" applyFont="1" applyBorder="1" applyAlignment="1">
      <alignment horizontal="center" vertical="center" wrapText="1"/>
    </xf>
    <xf numFmtId="0" fontId="3" fillId="11" borderId="1" xfId="0" applyFont="1" applyFill="1" applyBorder="1" applyAlignment="1" applyProtection="1">
      <alignment horizontal="center" vertical="center" wrapText="1"/>
      <protection locked="0"/>
    </xf>
    <xf numFmtId="0" fontId="11" fillId="3" borderId="1" xfId="11" applyFont="1" applyFill="1" applyBorder="1" applyAlignment="1">
      <alignment horizontal="center" vertical="center" wrapText="1"/>
    </xf>
    <xf numFmtId="0" fontId="3" fillId="11" borderId="25" xfId="0" applyFont="1" applyFill="1" applyBorder="1" applyAlignment="1" applyProtection="1">
      <alignment horizontal="center" vertical="center" wrapText="1"/>
      <protection locked="0"/>
    </xf>
    <xf numFmtId="0" fontId="3" fillId="11" borderId="17" xfId="0" applyFont="1" applyFill="1" applyBorder="1" applyAlignment="1" applyProtection="1">
      <alignment horizontal="center" vertical="center" wrapText="1"/>
      <protection locked="0"/>
    </xf>
    <xf numFmtId="0" fontId="3" fillId="11" borderId="34" xfId="0" applyFont="1" applyFill="1" applyBorder="1" applyAlignment="1" applyProtection="1">
      <alignment horizontal="center" vertical="center" wrapText="1"/>
      <protection locked="0"/>
    </xf>
    <xf numFmtId="0" fontId="3" fillId="11" borderId="14" xfId="0" applyFont="1" applyFill="1" applyBorder="1" applyAlignment="1" applyProtection="1">
      <alignment horizontal="center" vertical="center" wrapText="1"/>
      <protection locked="0"/>
    </xf>
    <xf numFmtId="0" fontId="12" fillId="3" borderId="28" xfId="11" applyFont="1" applyFill="1" applyBorder="1" applyAlignment="1">
      <alignment horizontal="center" vertical="center" wrapText="1"/>
    </xf>
    <xf numFmtId="0" fontId="12" fillId="3" borderId="41" xfId="11"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2" fillId="3" borderId="42" xfId="11" applyNumberFormat="1" applyFont="1" applyFill="1" applyBorder="1" applyAlignment="1">
      <alignment horizontal="center" vertical="center" wrapText="1"/>
    </xf>
    <xf numFmtId="0" fontId="12" fillId="3" borderId="43" xfId="11" applyNumberFormat="1" applyFont="1" applyFill="1" applyBorder="1" applyAlignment="1">
      <alignment horizontal="center" vertical="center" wrapText="1"/>
    </xf>
    <xf numFmtId="0" fontId="12" fillId="3" borderId="29" xfId="11" applyNumberFormat="1" applyFont="1" applyFill="1" applyBorder="1" applyAlignment="1">
      <alignment horizontal="center" vertical="center" wrapText="1"/>
    </xf>
    <xf numFmtId="0" fontId="2" fillId="0" borderId="1" xfId="0" quotePrefix="1" applyFont="1" applyBorder="1" applyAlignment="1">
      <alignment horizontal="center" vertical="center"/>
    </xf>
    <xf numFmtId="0" fontId="21" fillId="0" borderId="1" xfId="0" applyFont="1" applyFill="1" applyBorder="1" applyAlignment="1">
      <alignment horizontal="center" vertical="center" wrapText="1"/>
    </xf>
    <xf numFmtId="0" fontId="16" fillId="11" borderId="17" xfId="0" applyNumberFormat="1" applyFont="1" applyFill="1" applyBorder="1" applyAlignment="1" applyProtection="1">
      <alignment horizontal="left" vertical="top" wrapText="1"/>
      <protection locked="0"/>
    </xf>
    <xf numFmtId="0" fontId="16" fillId="11" borderId="34" xfId="0" applyNumberFormat="1" applyFont="1" applyFill="1" applyBorder="1" applyAlignment="1" applyProtection="1">
      <alignment horizontal="left" vertical="top" wrapText="1"/>
      <protection locked="0"/>
    </xf>
    <xf numFmtId="0" fontId="16" fillId="11" borderId="14" xfId="0" applyNumberFormat="1" applyFont="1" applyFill="1" applyBorder="1" applyAlignment="1" applyProtection="1">
      <alignment horizontal="left" vertical="top" wrapText="1"/>
      <protection locked="0"/>
    </xf>
    <xf numFmtId="2" fontId="12" fillId="3" borderId="42" xfId="11" applyNumberFormat="1" applyFont="1" applyFill="1" applyBorder="1" applyAlignment="1">
      <alignment horizontal="center" vertical="center" wrapText="1"/>
    </xf>
    <xf numFmtId="2" fontId="12" fillId="3" borderId="43" xfId="11" applyNumberFormat="1" applyFont="1" applyFill="1" applyBorder="1" applyAlignment="1">
      <alignment horizontal="center" vertical="center" wrapText="1"/>
    </xf>
    <xf numFmtId="2" fontId="12" fillId="3" borderId="29" xfId="11" applyNumberFormat="1" applyFont="1" applyFill="1" applyBorder="1" applyAlignment="1">
      <alignment horizontal="center" vertical="center" wrapText="1"/>
    </xf>
    <xf numFmtId="2" fontId="34" fillId="21" borderId="1" xfId="11" applyNumberFormat="1" applyFont="1" applyFill="1" applyBorder="1" applyAlignment="1">
      <alignment horizontal="center" vertical="center" wrapText="1"/>
    </xf>
    <xf numFmtId="0" fontId="17" fillId="11" borderId="17" xfId="0" applyFont="1" applyFill="1" applyBorder="1" applyAlignment="1" applyProtection="1">
      <alignment horizontal="left" vertical="top"/>
      <protection locked="0"/>
    </xf>
    <xf numFmtId="0" fontId="17" fillId="11" borderId="34" xfId="0" applyFont="1" applyFill="1" applyBorder="1" applyAlignment="1" applyProtection="1">
      <alignment horizontal="left" vertical="top"/>
      <protection locked="0"/>
    </xf>
    <xf numFmtId="0" fontId="17" fillId="11" borderId="14" xfId="0" applyFont="1" applyFill="1" applyBorder="1" applyAlignment="1" applyProtection="1">
      <alignment horizontal="left" vertical="top"/>
      <protection locked="0"/>
    </xf>
    <xf numFmtId="0" fontId="34" fillId="21" borderId="17" xfId="0" applyFont="1" applyFill="1" applyBorder="1" applyAlignment="1">
      <alignment horizontal="center" vertical="center" wrapText="1"/>
    </xf>
    <xf numFmtId="0" fontId="34" fillId="21" borderId="34" xfId="0" applyFont="1" applyFill="1" applyBorder="1" applyAlignment="1">
      <alignment horizontal="center" vertical="center" wrapText="1"/>
    </xf>
    <xf numFmtId="0" fontId="34" fillId="21" borderId="14" xfId="0" applyFont="1" applyFill="1" applyBorder="1" applyAlignment="1">
      <alignment horizontal="center" vertical="center" wrapText="1"/>
    </xf>
    <xf numFmtId="0" fontId="17" fillId="11" borderId="1" xfId="0" applyFont="1" applyFill="1" applyBorder="1" applyAlignment="1" applyProtection="1">
      <alignment horizontal="left" vertical="top"/>
      <protection locked="0"/>
    </xf>
    <xf numFmtId="0" fontId="34" fillId="21" borderId="1" xfId="0" applyFont="1" applyFill="1" applyBorder="1" applyAlignment="1">
      <alignment horizontal="center" vertical="center" wrapText="1"/>
    </xf>
    <xf numFmtId="0" fontId="22" fillId="9" borderId="1" xfId="0" applyFont="1" applyFill="1" applyBorder="1" applyAlignment="1">
      <alignment horizontal="center" vertical="center" wrapText="1"/>
    </xf>
    <xf numFmtId="9" fontId="6" fillId="10" borderId="1" xfId="0" applyNumberFormat="1" applyFont="1" applyFill="1" applyBorder="1" applyAlignment="1">
      <alignment horizontal="center" vertical="center"/>
    </xf>
    <xf numFmtId="0" fontId="11" fillId="3" borderId="25" xfId="0" applyFont="1" applyFill="1" applyBorder="1" applyAlignment="1">
      <alignment horizontal="center" vertical="center" wrapText="1"/>
    </xf>
    <xf numFmtId="0" fontId="22" fillId="9" borderId="46" xfId="0" applyFont="1" applyFill="1" applyBorder="1" applyAlignment="1">
      <alignment horizontal="center" vertical="center" wrapText="1"/>
    </xf>
    <xf numFmtId="0" fontId="17" fillId="11" borderId="1" xfId="0" applyFont="1" applyFill="1" applyBorder="1" applyAlignment="1" applyProtection="1">
      <alignment horizontal="left" vertical="top" wrapText="1"/>
      <protection locked="0"/>
    </xf>
    <xf numFmtId="2" fontId="13" fillId="8" borderId="1" xfId="11" applyNumberFormat="1" applyFont="1" applyFill="1" applyBorder="1" applyAlignment="1">
      <alignment horizontal="center" vertical="center" wrapText="1"/>
    </xf>
    <xf numFmtId="0" fontId="24" fillId="0" borderId="62" xfId="0" applyFont="1" applyBorder="1" applyAlignment="1">
      <alignment horizontal="left" vertical="center" wrapText="1"/>
    </xf>
    <xf numFmtId="0" fontId="24" fillId="0" borderId="63" xfId="0" applyFont="1" applyBorder="1" applyAlignment="1">
      <alignment horizontal="left" vertical="center" wrapText="1"/>
    </xf>
    <xf numFmtId="0" fontId="24" fillId="0" borderId="64" xfId="0" applyFont="1" applyBorder="1" applyAlignment="1">
      <alignment horizontal="left" vertical="center" wrapText="1"/>
    </xf>
    <xf numFmtId="0" fontId="0" fillId="0" borderId="62" xfId="0" applyBorder="1" applyAlignment="1" applyProtection="1">
      <alignment horizontal="left" vertical="center"/>
      <protection locked="0"/>
    </xf>
    <xf numFmtId="0" fontId="0" fillId="0" borderId="63" xfId="0" applyBorder="1" applyAlignment="1" applyProtection="1">
      <alignment horizontal="left" vertical="center"/>
      <protection locked="0"/>
    </xf>
    <xf numFmtId="0" fontId="0" fillId="0" borderId="66" xfId="0" applyBorder="1" applyAlignment="1" applyProtection="1">
      <alignment horizontal="left" vertical="center"/>
      <protection locked="0"/>
    </xf>
    <xf numFmtId="0" fontId="0" fillId="11" borderId="1" xfId="0" applyFill="1" applyBorder="1" applyAlignment="1" applyProtection="1">
      <alignment horizontal="left" vertical="center"/>
      <protection locked="0"/>
    </xf>
    <xf numFmtId="0" fontId="0" fillId="11" borderId="60" xfId="0" applyFill="1" applyBorder="1" applyAlignment="1" applyProtection="1">
      <alignment horizontal="left" vertical="center"/>
      <protection locked="0"/>
    </xf>
    <xf numFmtId="0" fontId="11" fillId="0" borderId="17" xfId="0" applyFont="1" applyBorder="1" applyAlignment="1">
      <alignment horizontal="left" vertical="center" wrapText="1"/>
    </xf>
    <xf numFmtId="0" fontId="11" fillId="0" borderId="34" xfId="0" applyFont="1" applyBorder="1" applyAlignment="1">
      <alignment horizontal="left" vertical="center" wrapText="1"/>
    </xf>
    <xf numFmtId="0" fontId="11" fillId="0" borderId="14"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0" fillId="3" borderId="6" xfId="0" applyFill="1" applyBorder="1" applyAlignment="1" applyProtection="1">
      <alignment horizontal="left" vertical="center"/>
      <protection locked="0"/>
    </xf>
    <xf numFmtId="0" fontId="0" fillId="3" borderId="16" xfId="0" applyFill="1" applyBorder="1" applyAlignment="1" applyProtection="1">
      <alignment horizontal="left" vertical="center"/>
      <protection locked="0"/>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40" xfId="0" applyBorder="1" applyAlignment="1">
      <alignment horizontal="center" vertical="center"/>
    </xf>
    <xf numFmtId="0" fontId="12" fillId="18" borderId="56" xfId="0" applyFont="1" applyFill="1" applyBorder="1" applyAlignment="1">
      <alignment horizontal="center" vertical="center" wrapText="1"/>
    </xf>
    <xf numFmtId="0" fontId="12" fillId="18" borderId="45" xfId="0" applyFont="1" applyFill="1" applyBorder="1" applyAlignment="1">
      <alignment horizontal="center" vertical="center" wrapText="1"/>
    </xf>
    <xf numFmtId="0" fontId="12" fillId="18" borderId="51" xfId="0"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34" xfId="0" applyFont="1" applyBorder="1" applyAlignment="1">
      <alignment horizontal="left" vertical="center" wrapText="1"/>
    </xf>
    <xf numFmtId="0" fontId="24" fillId="0" borderId="14" xfId="0" applyFont="1" applyBorder="1" applyAlignment="1">
      <alignment horizontal="left" vertical="center" wrapText="1"/>
    </xf>
    <xf numFmtId="0" fontId="0" fillId="11" borderId="25" xfId="0" applyFill="1" applyBorder="1" applyAlignment="1" applyProtection="1">
      <alignment horizontal="left" vertical="center"/>
      <protection locked="0"/>
    </xf>
    <xf numFmtId="0" fontId="0" fillId="11" borderId="58" xfId="0" applyFill="1" applyBorder="1" applyAlignment="1" applyProtection="1">
      <alignment horizontal="left" vertical="center"/>
      <protection locked="0"/>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61" xfId="0" applyBorder="1" applyAlignment="1">
      <alignment horizontal="center" vertical="center"/>
    </xf>
    <xf numFmtId="0" fontId="24" fillId="0" borderId="42" xfId="0" applyFont="1" applyBorder="1" applyAlignment="1">
      <alignment horizontal="left" vertical="center" wrapText="1"/>
    </xf>
    <xf numFmtId="0" fontId="24" fillId="0" borderId="43" xfId="0" applyFont="1" applyBorder="1" applyAlignment="1">
      <alignment horizontal="left" vertical="center" wrapText="1"/>
    </xf>
    <xf numFmtId="0" fontId="24" fillId="0" borderId="29" xfId="0" applyFont="1" applyBorder="1" applyAlignment="1">
      <alignment horizontal="left" vertical="center" wrapText="1"/>
    </xf>
    <xf numFmtId="0" fontId="12" fillId="18" borderId="35" xfId="0" applyFont="1" applyFill="1" applyBorder="1" applyAlignment="1">
      <alignment horizontal="center" vertical="center" wrapText="1"/>
    </xf>
    <xf numFmtId="0" fontId="12" fillId="18" borderId="38" xfId="0" applyFont="1" applyFill="1" applyBorder="1" applyAlignment="1">
      <alignment horizontal="center" vertical="center" wrapText="1"/>
    </xf>
    <xf numFmtId="0" fontId="11" fillId="3" borderId="54"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54" xfId="0" applyFont="1" applyFill="1" applyBorder="1" applyAlignment="1">
      <alignment horizontal="left" vertical="center" wrapText="1"/>
    </xf>
    <xf numFmtId="0" fontId="2" fillId="0" borderId="10" xfId="0" quotePrefix="1" applyFont="1" applyBorder="1" applyAlignment="1">
      <alignment horizontal="center" vertical="center"/>
    </xf>
    <xf numFmtId="0" fontId="2" fillId="0" borderId="11" xfId="0" quotePrefix="1" applyFont="1" applyBorder="1" applyAlignment="1">
      <alignment horizontal="center" vertical="center"/>
    </xf>
    <xf numFmtId="0" fontId="2" fillId="0" borderId="47" xfId="0" quotePrefix="1" applyFont="1" applyBorder="1" applyAlignment="1">
      <alignment horizontal="center" vertical="center"/>
    </xf>
    <xf numFmtId="0" fontId="31" fillId="3" borderId="32" xfId="0" applyFont="1" applyFill="1" applyBorder="1" applyAlignment="1">
      <alignment horizontal="left" vertical="center" wrapText="1"/>
    </xf>
    <xf numFmtId="0" fontId="31" fillId="3" borderId="54" xfId="0" applyFont="1" applyFill="1" applyBorder="1" applyAlignment="1">
      <alignment horizontal="left" vertical="center" wrapText="1"/>
    </xf>
    <xf numFmtId="0" fontId="31" fillId="3" borderId="37" xfId="0" applyFont="1" applyFill="1" applyBorder="1" applyAlignment="1">
      <alignment horizontal="left" vertical="center" wrapText="1"/>
    </xf>
    <xf numFmtId="0" fontId="24" fillId="0" borderId="46" xfId="0" applyFont="1" applyBorder="1" applyAlignment="1">
      <alignment horizontal="left" vertical="center" wrapText="1"/>
    </xf>
    <xf numFmtId="0" fontId="24" fillId="0" borderId="35" xfId="0" applyFont="1" applyBorder="1" applyAlignment="1">
      <alignment horizontal="left" vertical="center" wrapText="1"/>
    </xf>
    <xf numFmtId="0" fontId="24" fillId="0" borderId="38" xfId="0" applyFont="1" applyBorder="1" applyAlignment="1">
      <alignment horizontal="left" vertical="center" wrapText="1"/>
    </xf>
    <xf numFmtId="0" fontId="24" fillId="0" borderId="52" xfId="0" applyFont="1" applyBorder="1" applyAlignment="1">
      <alignment horizontal="left" vertical="center" wrapText="1"/>
    </xf>
    <xf numFmtId="0" fontId="24" fillId="0" borderId="0" xfId="0" applyFont="1" applyBorder="1" applyAlignment="1">
      <alignment horizontal="left" vertical="center" wrapText="1"/>
    </xf>
    <xf numFmtId="0" fontId="24" fillId="0" borderId="53" xfId="0" applyFont="1" applyBorder="1" applyAlignment="1">
      <alignment horizontal="left" vertical="center" wrapText="1"/>
    </xf>
    <xf numFmtId="0" fontId="16" fillId="0" borderId="52" xfId="0" applyFont="1" applyBorder="1" applyAlignment="1">
      <alignment horizontal="left" vertical="center" wrapText="1"/>
    </xf>
    <xf numFmtId="0" fontId="16" fillId="0" borderId="0" xfId="0" applyFont="1" applyBorder="1" applyAlignment="1">
      <alignment horizontal="left" vertical="center" wrapText="1"/>
    </xf>
    <xf numFmtId="0" fontId="16" fillId="0" borderId="53" xfId="0" applyFont="1" applyBorder="1" applyAlignment="1">
      <alignment horizontal="left" vertical="center" wrapText="1"/>
    </xf>
    <xf numFmtId="0" fontId="24" fillId="3" borderId="46" xfId="0" applyFont="1" applyFill="1" applyBorder="1" applyAlignment="1" applyProtection="1">
      <alignment horizontal="left" vertical="center" wrapText="1"/>
      <protection locked="0"/>
    </xf>
    <xf numFmtId="0" fontId="24" fillId="3" borderId="35" xfId="0" applyFont="1" applyFill="1" applyBorder="1" applyAlignment="1" applyProtection="1">
      <alignment horizontal="left" vertical="center" wrapText="1"/>
      <protection locked="0"/>
    </xf>
    <xf numFmtId="0" fontId="24" fillId="3" borderId="38" xfId="0" applyFont="1" applyFill="1" applyBorder="1" applyAlignment="1" applyProtection="1">
      <alignment horizontal="left" vertical="center" wrapText="1"/>
      <protection locked="0"/>
    </xf>
    <xf numFmtId="0" fontId="24" fillId="3" borderId="52" xfId="0" applyFont="1" applyFill="1" applyBorder="1" applyAlignment="1" applyProtection="1">
      <alignment horizontal="left" vertical="center" wrapText="1"/>
      <protection locked="0"/>
    </xf>
    <xf numFmtId="0" fontId="24" fillId="3" borderId="0" xfId="0" applyFont="1" applyFill="1" applyBorder="1" applyAlignment="1" applyProtection="1">
      <alignment horizontal="left" vertical="center" wrapText="1"/>
      <protection locked="0"/>
    </xf>
    <xf numFmtId="0" fontId="24" fillId="3" borderId="53" xfId="0" applyFont="1" applyFill="1" applyBorder="1" applyAlignment="1" applyProtection="1">
      <alignment horizontal="left" vertical="center" wrapText="1"/>
      <protection locked="0"/>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7" xfId="0" applyFont="1" applyBorder="1" applyAlignment="1">
      <alignment horizontal="center" vertical="center" wrapText="1"/>
    </xf>
    <xf numFmtId="0" fontId="24" fillId="11" borderId="32" xfId="0" applyFont="1" applyFill="1" applyBorder="1" applyAlignment="1" applyProtection="1">
      <alignment horizontal="center" vertical="center" wrapText="1"/>
      <protection locked="0"/>
    </xf>
    <xf numFmtId="0" fontId="24" fillId="11" borderId="54" xfId="0" applyFont="1" applyFill="1" applyBorder="1" applyAlignment="1" applyProtection="1">
      <alignment horizontal="center" vertical="center" wrapText="1"/>
      <protection locked="0"/>
    </xf>
    <xf numFmtId="0" fontId="24" fillId="11" borderId="37" xfId="0" applyFont="1" applyFill="1" applyBorder="1" applyAlignment="1" applyProtection="1">
      <alignment horizontal="center" vertical="center" wrapText="1"/>
      <protection locked="0"/>
    </xf>
    <xf numFmtId="0" fontId="11" fillId="3" borderId="32"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3" fillId="9" borderId="53" xfId="0" applyFont="1" applyFill="1" applyBorder="1" applyAlignment="1">
      <alignment horizontal="center" vertical="center" wrapText="1"/>
    </xf>
    <xf numFmtId="0" fontId="13" fillId="9" borderId="39" xfId="0" applyFont="1" applyFill="1" applyBorder="1" applyAlignment="1">
      <alignment horizontal="center" vertical="center" wrapText="1"/>
    </xf>
    <xf numFmtId="0" fontId="13" fillId="9" borderId="10" xfId="0" applyFont="1" applyFill="1" applyBorder="1" applyAlignment="1">
      <alignment horizontal="center" vertical="center" wrapText="1"/>
    </xf>
    <xf numFmtId="0" fontId="13" fillId="9" borderId="47" xfId="0" applyFont="1" applyFill="1" applyBorder="1" applyAlignment="1">
      <alignment horizontal="center" vertical="center" wrapText="1"/>
    </xf>
    <xf numFmtId="0" fontId="0" fillId="11" borderId="17" xfId="0" applyFill="1" applyBorder="1" applyAlignment="1" applyProtection="1">
      <alignment horizontal="left" vertical="center"/>
      <protection locked="0"/>
    </xf>
    <xf numFmtId="0" fontId="0" fillId="11" borderId="34" xfId="0" applyFill="1" applyBorder="1" applyAlignment="1" applyProtection="1">
      <alignment horizontal="left" vertical="center"/>
      <protection locked="0"/>
    </xf>
    <xf numFmtId="0" fontId="0" fillId="11" borderId="33" xfId="0" applyFill="1" applyBorder="1" applyAlignment="1" applyProtection="1">
      <alignment horizontal="left" vertical="center"/>
      <protection locked="0"/>
    </xf>
    <xf numFmtId="0" fontId="24" fillId="3" borderId="40"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24" fillId="3" borderId="39" xfId="0" applyFont="1" applyFill="1" applyBorder="1" applyAlignment="1">
      <alignment horizontal="center" vertical="center" wrapText="1"/>
    </xf>
    <xf numFmtId="0" fontId="2" fillId="0" borderId="10" xfId="0" quotePrefix="1" applyFont="1" applyFill="1" applyBorder="1" applyAlignment="1">
      <alignment horizontal="center" vertical="center"/>
    </xf>
    <xf numFmtId="0" fontId="2" fillId="0" borderId="11" xfId="0" quotePrefix="1" applyFont="1" applyFill="1" applyBorder="1" applyAlignment="1">
      <alignment horizontal="center" vertical="center"/>
    </xf>
    <xf numFmtId="0" fontId="0" fillId="11" borderId="27" xfId="0" applyFill="1" applyBorder="1" applyAlignment="1" applyProtection="1">
      <alignment horizontal="left" vertical="center" wrapText="1"/>
      <protection locked="0"/>
    </xf>
    <xf numFmtId="0" fontId="0" fillId="11" borderId="45" xfId="0" applyFill="1" applyBorder="1" applyAlignment="1" applyProtection="1">
      <alignment horizontal="left" vertical="center" wrapText="1"/>
      <protection locked="0"/>
    </xf>
    <xf numFmtId="0" fontId="0" fillId="11" borderId="51" xfId="0" applyFill="1" applyBorder="1" applyAlignment="1" applyProtection="1">
      <alignment horizontal="left" vertical="center" wrapText="1"/>
      <protection locked="0"/>
    </xf>
    <xf numFmtId="0" fontId="23" fillId="8" borderId="32" xfId="0" applyFont="1" applyFill="1" applyBorder="1" applyAlignment="1">
      <alignment horizontal="center" vertical="center"/>
    </xf>
    <xf numFmtId="0" fontId="23" fillId="8" borderId="37" xfId="0" applyFont="1" applyFill="1" applyBorder="1" applyAlignment="1">
      <alignment horizontal="center" vertical="center"/>
    </xf>
    <xf numFmtId="0" fontId="23" fillId="8" borderId="0" xfId="0" applyFont="1" applyFill="1" applyAlignment="1">
      <alignment horizontal="center" vertical="center"/>
    </xf>
    <xf numFmtId="0" fontId="23" fillId="8" borderId="36" xfId="0" applyFont="1" applyFill="1" applyBorder="1" applyAlignment="1">
      <alignment horizontal="center" vertical="center"/>
    </xf>
    <xf numFmtId="0" fontId="27" fillId="15" borderId="0" xfId="0" applyNumberFormat="1" applyFont="1" applyFill="1" applyAlignment="1">
      <alignment horizontal="center" vertical="center"/>
    </xf>
    <xf numFmtId="0" fontId="27" fillId="15" borderId="36" xfId="0" applyNumberFormat="1" applyFont="1" applyFill="1" applyBorder="1" applyAlignment="1">
      <alignment horizontal="center" vertical="center"/>
    </xf>
    <xf numFmtId="0" fontId="23" fillId="8" borderId="55" xfId="0" applyFont="1" applyFill="1" applyBorder="1" applyAlignment="1">
      <alignment horizontal="center" vertical="center"/>
    </xf>
    <xf numFmtId="0" fontId="23" fillId="8" borderId="33" xfId="0" applyFont="1" applyFill="1" applyBorder="1" applyAlignment="1">
      <alignment horizontal="center" vertical="center"/>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0" fillId="4" borderId="2" xfId="0" applyFill="1" applyBorder="1" applyAlignment="1">
      <alignment horizontal="center" vertical="center"/>
    </xf>
    <xf numFmtId="0" fontId="0" fillId="4" borderId="5" xfId="0" applyFill="1" applyBorder="1" applyAlignment="1">
      <alignment horizontal="center" vertical="center"/>
    </xf>
  </cellXfs>
  <cellStyles count="16">
    <cellStyle name="Comma 2" xfId="5" xr:uid="{00000000-0005-0000-0000-000000000000}"/>
    <cellStyle name="Comma 2 2" xfId="15" xr:uid="{12F375E5-D8DB-4B44-B0B6-3E3F57BC60E6}"/>
    <cellStyle name="Currency" xfId="2" builtinId="4"/>
    <cellStyle name="Currency 2" xfId="14" xr:uid="{3B6C3277-59DD-47FE-B3F7-8ABD96FC3995}"/>
    <cellStyle name="Hyperlink" xfId="1" builtinId="8"/>
    <cellStyle name="Info" xfId="8" xr:uid="{00000000-0005-0000-0000-000003000000}"/>
    <cellStyle name="Info 2" xfId="13" xr:uid="{00000000-0005-0000-0000-000004000000}"/>
    <cellStyle name="Normal" xfId="0" builtinId="0"/>
    <cellStyle name="Normal 2" xfId="3" xr:uid="{00000000-0005-0000-0000-000006000000}"/>
    <cellStyle name="Normal 3" xfId="9" xr:uid="{00000000-0005-0000-0000-000007000000}"/>
    <cellStyle name="Normal 4 3" xfId="10" xr:uid="{00000000-0005-0000-0000-000008000000}"/>
    <cellStyle name="Number" xfId="6" xr:uid="{00000000-0005-0000-0000-000009000000}"/>
    <cellStyle name="Number 2" xfId="11" xr:uid="{00000000-0005-0000-0000-00000A000000}"/>
    <cellStyle name="Percent 2" xfId="4" xr:uid="{00000000-0005-0000-0000-00000B000000}"/>
    <cellStyle name="Question" xfId="7" xr:uid="{00000000-0005-0000-0000-00000C000000}"/>
    <cellStyle name="Question 2" xfId="12" xr:uid="{00000000-0005-0000-0000-00000D000000}"/>
  </cellStyles>
  <dxfs count="35">
    <dxf>
      <fill>
        <patternFill>
          <bgColor rgb="FFFFFF00"/>
        </patternFill>
      </fill>
    </dxf>
    <dxf>
      <fill>
        <patternFill patternType="lightDown"/>
      </fill>
    </dxf>
    <dxf>
      <fill>
        <patternFill patternType="lightUp"/>
      </fill>
    </dxf>
    <dxf>
      <fill>
        <patternFill patternType="lightUp">
          <fgColor auto="1"/>
          <bgColor theme="0"/>
        </patternFill>
      </fill>
    </dxf>
    <dxf>
      <fill>
        <patternFill patternType="lightUp"/>
      </fill>
    </dxf>
    <dxf>
      <fill>
        <patternFill patternType="lightUp"/>
      </fill>
    </dxf>
    <dxf>
      <fill>
        <patternFill patternType="lightUp"/>
      </fill>
    </dxf>
    <dxf>
      <fill>
        <patternFill patternType="lightUp"/>
      </fill>
    </dxf>
    <dxf>
      <fill>
        <patternFill patternType="lightUp"/>
      </fill>
    </dxf>
    <dxf>
      <font>
        <color auto="1"/>
      </font>
      <fill>
        <patternFill patternType="lightDown">
          <bgColor theme="0"/>
        </patternFill>
      </fill>
    </dxf>
    <dxf>
      <fill>
        <patternFill patternType="lightDown">
          <bgColor theme="0"/>
        </patternFill>
      </fill>
    </dxf>
    <dxf>
      <fill>
        <patternFill>
          <bgColor theme="7" tint="0.79998168889431442"/>
        </patternFill>
      </fill>
    </dxf>
    <dxf>
      <fill>
        <patternFill patternType="lightDown"/>
      </fill>
    </dxf>
    <dxf>
      <fill>
        <patternFill>
          <bgColor theme="7" tint="0.79998168889431442"/>
        </patternFill>
      </fill>
    </dxf>
    <dxf>
      <fill>
        <patternFill>
          <bgColor theme="7" tint="0.79998168889431442"/>
        </patternFill>
      </fill>
    </dxf>
    <dxf>
      <fill>
        <patternFill patternType="lightDown">
          <bgColor theme="0"/>
        </patternFill>
      </fill>
    </dxf>
    <dxf>
      <fill>
        <patternFill patternType="lightDown">
          <bgColor theme="0"/>
        </patternFill>
      </fill>
    </dxf>
    <dxf>
      <fill>
        <patternFill>
          <bgColor theme="7" tint="0.7999816888943144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darkDown">
          <fgColor theme="1" tint="4.9989318521683403E-2"/>
        </patternFill>
      </fill>
    </dxf>
    <dxf>
      <fill>
        <patternFill patternType="darkDown">
          <fgColor theme="1" tint="4.9989318521683403E-2"/>
        </patternFill>
      </fill>
    </dxf>
    <dxf>
      <fill>
        <patternFill patternType="lightDown"/>
      </fill>
    </dxf>
    <dxf>
      <fill>
        <patternFill patternType="darkDown">
          <fgColor theme="2" tint="-0.24994659260841701"/>
        </patternFill>
      </fill>
    </dxf>
    <dxf>
      <fill>
        <patternFill patternType="lightDown"/>
      </fill>
    </dxf>
    <dxf>
      <fill>
        <patternFill patternType="lightDown"/>
      </fill>
    </dxf>
    <dxf>
      <fill>
        <patternFill patternType="darkDown">
          <fgColor theme="1" tint="0.34998626667073579"/>
          <bgColor theme="0"/>
        </patternFill>
      </fill>
    </dxf>
    <dxf>
      <fill>
        <patternFill patternType="lightDown">
          <bgColor theme="0"/>
        </patternFill>
      </fill>
    </dxf>
    <dxf>
      <fill>
        <patternFill patternType="lightDown">
          <bgColor auto="1"/>
        </patternFill>
      </fill>
    </dxf>
    <dxf>
      <fill>
        <patternFill patternType="darkDown">
          <fgColor theme="1" tint="0.34998626667073579"/>
          <bgColor theme="0"/>
        </patternFill>
      </fill>
    </dxf>
    <dxf>
      <fill>
        <patternFill patternType="darkDown">
          <fgColor theme="1" tint="0.34998626667073579"/>
          <bgColor theme="0"/>
        </patternFill>
      </fill>
    </dxf>
    <dxf>
      <fill>
        <patternFill patternType="lightUp"/>
      </fill>
    </dxf>
  </dxfs>
  <tableStyles count="0" defaultTableStyle="TableStyleMedium2" defaultPivotStyle="PivotStyleLight16"/>
  <colors>
    <mruColors>
      <color rgb="FFFFFFCC"/>
      <color rgb="FFA86ED4"/>
      <color rgb="FFFF33CC"/>
      <color rgb="FF003300"/>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5.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2</xdr:col>
      <xdr:colOff>374649</xdr:colOff>
      <xdr:row>3</xdr:row>
      <xdr:rowOff>67540</xdr:rowOff>
    </xdr:from>
    <xdr:to>
      <xdr:col>2</xdr:col>
      <xdr:colOff>4181475</xdr:colOff>
      <xdr:row>3</xdr:row>
      <xdr:rowOff>604307</xdr:rowOff>
    </xdr:to>
    <xdr:grpSp>
      <xdr:nvGrpSpPr>
        <xdr:cNvPr id="13" name="Group 12">
          <a:extLst>
            <a:ext uri="{FF2B5EF4-FFF2-40B4-BE49-F238E27FC236}">
              <a16:creationId xmlns:a16="http://schemas.microsoft.com/office/drawing/2014/main" id="{3B875129-DCAA-454A-ADB2-D476DE637649}"/>
            </a:ext>
          </a:extLst>
        </xdr:cNvPr>
        <xdr:cNvGrpSpPr/>
      </xdr:nvGrpSpPr>
      <xdr:grpSpPr>
        <a:xfrm>
          <a:off x="4476749" y="2712315"/>
          <a:ext cx="3806826" cy="536767"/>
          <a:chOff x="4529666" y="2744065"/>
          <a:chExt cx="3017067" cy="536767"/>
        </a:xfrm>
      </xdr:grpSpPr>
      <xdr:pic>
        <xdr:nvPicPr>
          <xdr:cNvPr id="2" name="Picture 1">
            <a:extLst>
              <a:ext uri="{FF2B5EF4-FFF2-40B4-BE49-F238E27FC236}">
                <a16:creationId xmlns:a16="http://schemas.microsoft.com/office/drawing/2014/main" id="{E770BC3E-13A3-4413-9316-5C56423D2AF2}"/>
              </a:ext>
            </a:extLst>
          </xdr:cNvPr>
          <xdr:cNvPicPr>
            <a:picLocks noChangeAspect="1"/>
          </xdr:cNvPicPr>
        </xdr:nvPicPr>
        <xdr:blipFill>
          <a:blip xmlns:r="http://schemas.openxmlformats.org/officeDocument/2006/relationships" r:embed="rId1"/>
          <a:stretch>
            <a:fillRect/>
          </a:stretch>
        </xdr:blipFill>
        <xdr:spPr>
          <a:xfrm>
            <a:off x="4529666" y="2744065"/>
            <a:ext cx="3017067" cy="536767"/>
          </a:xfrm>
          <a:prstGeom prst="rect">
            <a:avLst/>
          </a:prstGeom>
        </xdr:spPr>
      </xdr:pic>
      <xdr:sp macro="" textlink="">
        <xdr:nvSpPr>
          <xdr:cNvPr id="4" name="Rectangle 3">
            <a:extLst>
              <a:ext uri="{FF2B5EF4-FFF2-40B4-BE49-F238E27FC236}">
                <a16:creationId xmlns:a16="http://schemas.microsoft.com/office/drawing/2014/main" id="{88DD3856-821E-4F7C-9F25-E78108695074}"/>
              </a:ext>
            </a:extLst>
          </xdr:cNvPr>
          <xdr:cNvSpPr/>
        </xdr:nvSpPr>
        <xdr:spPr>
          <a:xfrm>
            <a:off x="5736167" y="2984500"/>
            <a:ext cx="1799166" cy="275167"/>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E" sz="1100"/>
          </a:p>
        </xdr:txBody>
      </xdr:sp>
    </xdr:grpSp>
    <xdr:clientData/>
  </xdr:twoCellAnchor>
  <xdr:twoCellAnchor>
    <xdr:from>
      <xdr:col>2</xdr:col>
      <xdr:colOff>1379677</xdr:colOff>
      <xdr:row>2</xdr:row>
      <xdr:rowOff>73025</xdr:rowOff>
    </xdr:from>
    <xdr:to>
      <xdr:col>2</xdr:col>
      <xdr:colOff>2873598</xdr:colOff>
      <xdr:row>2</xdr:row>
      <xdr:rowOff>612775</xdr:rowOff>
    </xdr:to>
    <xdr:grpSp>
      <xdr:nvGrpSpPr>
        <xdr:cNvPr id="16" name="Group 15">
          <a:extLst>
            <a:ext uri="{FF2B5EF4-FFF2-40B4-BE49-F238E27FC236}">
              <a16:creationId xmlns:a16="http://schemas.microsoft.com/office/drawing/2014/main" id="{574647E2-B972-4528-BAD8-3A8606AFDD45}"/>
            </a:ext>
          </a:extLst>
        </xdr:cNvPr>
        <xdr:cNvGrpSpPr/>
      </xdr:nvGrpSpPr>
      <xdr:grpSpPr>
        <a:xfrm>
          <a:off x="5488127" y="2054225"/>
          <a:ext cx="1490746" cy="542925"/>
          <a:chOff x="5198645" y="2033114"/>
          <a:chExt cx="1493921" cy="539750"/>
        </a:xfrm>
      </xdr:grpSpPr>
      <xdr:pic>
        <xdr:nvPicPr>
          <xdr:cNvPr id="3" name="Picture 2">
            <a:extLst>
              <a:ext uri="{FF2B5EF4-FFF2-40B4-BE49-F238E27FC236}">
                <a16:creationId xmlns:a16="http://schemas.microsoft.com/office/drawing/2014/main" id="{BB2BC9DA-3988-4431-A9A2-6C77AF43B9E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11" r="18549" b="36485"/>
          <a:stretch/>
        </xdr:blipFill>
        <xdr:spPr bwMode="auto">
          <a:xfrm>
            <a:off x="5206442" y="2043698"/>
            <a:ext cx="1481667" cy="518322"/>
          </a:xfrm>
          <a:prstGeom prst="rect">
            <a:avLst/>
          </a:prstGeom>
          <a:noFill/>
          <a:ln w="34925">
            <a:solidFill>
              <a:srgbClr val="C00000"/>
            </a:solidFill>
          </a:ln>
          <a:extLst>
            <a:ext uri="{909E8E84-426E-40DD-AFC4-6F175D3DCCD1}">
              <a14:hiddenFill xmlns:a14="http://schemas.microsoft.com/office/drawing/2010/main">
                <a:solidFill>
                  <a:srgbClr val="FFFFFF"/>
                </a:solidFill>
              </a14:hiddenFill>
            </a:ext>
          </a:extLst>
        </xdr:spPr>
      </xdr:pic>
      <xdr:cxnSp macro="">
        <xdr:nvCxnSpPr>
          <xdr:cNvPr id="7" name="Straight Connector 6">
            <a:extLst>
              <a:ext uri="{FF2B5EF4-FFF2-40B4-BE49-F238E27FC236}">
                <a16:creationId xmlns:a16="http://schemas.microsoft.com/office/drawing/2014/main" id="{0BF62F7A-919C-4CC0-87DA-451BA51FC8F6}"/>
              </a:ext>
            </a:extLst>
          </xdr:cNvPr>
          <xdr:cNvCxnSpPr/>
        </xdr:nvCxnSpPr>
        <xdr:spPr>
          <a:xfrm>
            <a:off x="5206443" y="2033114"/>
            <a:ext cx="1449917" cy="539750"/>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Straight Connector 7">
            <a:extLst>
              <a:ext uri="{FF2B5EF4-FFF2-40B4-BE49-F238E27FC236}">
                <a16:creationId xmlns:a16="http://schemas.microsoft.com/office/drawing/2014/main" id="{3360B706-9B07-4562-A5CC-C9D1910B8773}"/>
              </a:ext>
            </a:extLst>
          </xdr:cNvPr>
          <xdr:cNvCxnSpPr/>
        </xdr:nvCxnSpPr>
        <xdr:spPr>
          <a:xfrm flipV="1">
            <a:off x="5198645" y="2045368"/>
            <a:ext cx="1493921" cy="521369"/>
          </a:xfrm>
          <a:prstGeom prst="line">
            <a:avLst/>
          </a:prstGeom>
          <a:ln w="22225">
            <a:solidFill>
              <a:srgbClr val="C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2</xdr:col>
      <xdr:colOff>371475</xdr:colOff>
      <xdr:row>5</xdr:row>
      <xdr:rowOff>59662</xdr:rowOff>
    </xdr:from>
    <xdr:to>
      <xdr:col>2</xdr:col>
      <xdr:colOff>4181475</xdr:colOff>
      <xdr:row>5</xdr:row>
      <xdr:rowOff>444500</xdr:rowOff>
    </xdr:to>
    <xdr:pic>
      <xdr:nvPicPr>
        <xdr:cNvPr id="5" name="Picture 4">
          <a:extLst>
            <a:ext uri="{FF2B5EF4-FFF2-40B4-BE49-F238E27FC236}">
              <a16:creationId xmlns:a16="http://schemas.microsoft.com/office/drawing/2014/main" id="{CF09C547-B1C4-4030-AF08-84BBB1F16A15}"/>
            </a:ext>
          </a:extLst>
        </xdr:cNvPr>
        <xdr:cNvPicPr>
          <a:picLocks noChangeAspect="1"/>
        </xdr:cNvPicPr>
      </xdr:nvPicPr>
      <xdr:blipFill rotWithShape="1">
        <a:blip xmlns:r="http://schemas.openxmlformats.org/officeDocument/2006/relationships" r:embed="rId3"/>
        <a:srcRect l="41093" t="21093" r="20592" b="71910"/>
        <a:stretch/>
      </xdr:blipFill>
      <xdr:spPr>
        <a:xfrm>
          <a:off x="4286250" y="4841212"/>
          <a:ext cx="3810000" cy="384838"/>
        </a:xfrm>
        <a:prstGeom prst="rect">
          <a:avLst/>
        </a:prstGeom>
      </xdr:spPr>
    </xdr:pic>
    <xdr:clientData/>
  </xdr:twoCellAnchor>
  <xdr:twoCellAnchor editAs="oneCell">
    <xdr:from>
      <xdr:col>2</xdr:col>
      <xdr:colOff>320387</xdr:colOff>
      <xdr:row>7</xdr:row>
      <xdr:rowOff>54026</xdr:rowOff>
    </xdr:from>
    <xdr:to>
      <xdr:col>2</xdr:col>
      <xdr:colOff>4191000</xdr:colOff>
      <xdr:row>7</xdr:row>
      <xdr:rowOff>450271</xdr:rowOff>
    </xdr:to>
    <xdr:pic>
      <xdr:nvPicPr>
        <xdr:cNvPr id="6" name="Picture 5">
          <a:extLst>
            <a:ext uri="{FF2B5EF4-FFF2-40B4-BE49-F238E27FC236}">
              <a16:creationId xmlns:a16="http://schemas.microsoft.com/office/drawing/2014/main" id="{40B6E253-AC4A-4470-BB2D-9519015DFB00}"/>
            </a:ext>
          </a:extLst>
        </xdr:cNvPr>
        <xdr:cNvPicPr>
          <a:picLocks noChangeAspect="1"/>
        </xdr:cNvPicPr>
      </xdr:nvPicPr>
      <xdr:blipFill rotWithShape="1">
        <a:blip xmlns:r="http://schemas.openxmlformats.org/officeDocument/2006/relationships" r:embed="rId4"/>
        <a:srcRect l="29029" t="54047" r="54160" b="41154"/>
        <a:stretch/>
      </xdr:blipFill>
      <xdr:spPr>
        <a:xfrm>
          <a:off x="4235162" y="5549951"/>
          <a:ext cx="3870613" cy="396245"/>
        </a:xfrm>
        <a:prstGeom prst="rect">
          <a:avLst/>
        </a:prstGeom>
      </xdr:spPr>
    </xdr:pic>
    <xdr:clientData/>
  </xdr:twoCellAnchor>
  <xdr:twoCellAnchor editAs="oneCell">
    <xdr:from>
      <xdr:col>2</xdr:col>
      <xdr:colOff>368876</xdr:colOff>
      <xdr:row>8</xdr:row>
      <xdr:rowOff>46760</xdr:rowOff>
    </xdr:from>
    <xdr:to>
      <xdr:col>2</xdr:col>
      <xdr:colOff>4210050</xdr:colOff>
      <xdr:row>8</xdr:row>
      <xdr:rowOff>533399</xdr:rowOff>
    </xdr:to>
    <xdr:pic>
      <xdr:nvPicPr>
        <xdr:cNvPr id="9" name="Picture 8">
          <a:extLst>
            <a:ext uri="{FF2B5EF4-FFF2-40B4-BE49-F238E27FC236}">
              <a16:creationId xmlns:a16="http://schemas.microsoft.com/office/drawing/2014/main" id="{B2BE7B5A-8549-473E-BC47-BC7951D27CD6}"/>
            </a:ext>
          </a:extLst>
        </xdr:cNvPr>
        <xdr:cNvPicPr>
          <a:picLocks noChangeAspect="1"/>
        </xdr:cNvPicPr>
      </xdr:nvPicPr>
      <xdr:blipFill rotWithShape="1">
        <a:blip xmlns:r="http://schemas.openxmlformats.org/officeDocument/2006/relationships" r:embed="rId5"/>
        <a:srcRect l="39399" t="71053" r="36450" b="23559"/>
        <a:stretch/>
      </xdr:blipFill>
      <xdr:spPr>
        <a:xfrm>
          <a:off x="4283651" y="6371360"/>
          <a:ext cx="3841174" cy="486639"/>
        </a:xfrm>
        <a:prstGeom prst="rect">
          <a:avLst/>
        </a:prstGeom>
      </xdr:spPr>
    </xdr:pic>
    <xdr:clientData/>
  </xdr:twoCellAnchor>
  <xdr:twoCellAnchor editAs="oneCell">
    <xdr:from>
      <xdr:col>2</xdr:col>
      <xdr:colOff>363683</xdr:colOff>
      <xdr:row>6</xdr:row>
      <xdr:rowOff>34637</xdr:rowOff>
    </xdr:from>
    <xdr:to>
      <xdr:col>2</xdr:col>
      <xdr:colOff>4181475</xdr:colOff>
      <xdr:row>6</xdr:row>
      <xdr:rowOff>467591</xdr:rowOff>
    </xdr:to>
    <xdr:pic>
      <xdr:nvPicPr>
        <xdr:cNvPr id="10" name="Picture 9">
          <a:extLst>
            <a:ext uri="{FF2B5EF4-FFF2-40B4-BE49-F238E27FC236}">
              <a16:creationId xmlns:a16="http://schemas.microsoft.com/office/drawing/2014/main" id="{21C90FA6-3F4E-4269-BD21-0603B88308D3}"/>
            </a:ext>
          </a:extLst>
        </xdr:cNvPr>
        <xdr:cNvPicPr>
          <a:picLocks noChangeAspect="1"/>
        </xdr:cNvPicPr>
      </xdr:nvPicPr>
      <xdr:blipFill rotWithShape="1">
        <a:blip xmlns:r="http://schemas.openxmlformats.org/officeDocument/2006/relationships" r:embed="rId6"/>
        <a:srcRect l="39825" t="48070" r="37729" b="47132"/>
        <a:stretch/>
      </xdr:blipFill>
      <xdr:spPr>
        <a:xfrm>
          <a:off x="4278458" y="5025737"/>
          <a:ext cx="3817792" cy="432954"/>
        </a:xfrm>
        <a:prstGeom prst="rect">
          <a:avLst/>
        </a:prstGeom>
      </xdr:spPr>
    </xdr:pic>
    <xdr:clientData/>
  </xdr:twoCellAnchor>
  <xdr:twoCellAnchor editAs="oneCell">
    <xdr:from>
      <xdr:col>2</xdr:col>
      <xdr:colOff>295276</xdr:colOff>
      <xdr:row>4</xdr:row>
      <xdr:rowOff>47625</xdr:rowOff>
    </xdr:from>
    <xdr:to>
      <xdr:col>2</xdr:col>
      <xdr:colOff>4238626</xdr:colOff>
      <xdr:row>5</xdr:row>
      <xdr:rowOff>383301</xdr:rowOff>
    </xdr:to>
    <xdr:pic>
      <xdr:nvPicPr>
        <xdr:cNvPr id="12" name="Picture 11">
          <a:extLst>
            <a:ext uri="{FF2B5EF4-FFF2-40B4-BE49-F238E27FC236}">
              <a16:creationId xmlns:a16="http://schemas.microsoft.com/office/drawing/2014/main" id="{58DAEAE2-F0A6-4740-AC27-F678F4FB55EE}"/>
            </a:ext>
          </a:extLst>
        </xdr:cNvPr>
        <xdr:cNvPicPr>
          <a:picLocks noChangeAspect="1"/>
        </xdr:cNvPicPr>
      </xdr:nvPicPr>
      <xdr:blipFill rotWithShape="1">
        <a:blip xmlns:r="http://schemas.openxmlformats.org/officeDocument/2006/relationships" r:embed="rId7"/>
        <a:srcRect l="38026" t="41950" r="11082" b="35269"/>
        <a:stretch/>
      </xdr:blipFill>
      <xdr:spPr>
        <a:xfrm>
          <a:off x="4210051" y="3362325"/>
          <a:ext cx="3943350" cy="992901"/>
        </a:xfrm>
        <a:prstGeom prst="rect">
          <a:avLst/>
        </a:prstGeom>
      </xdr:spPr>
    </xdr:pic>
    <xdr:clientData/>
  </xdr:twoCellAnchor>
  <xdr:twoCellAnchor editAs="oneCell">
    <xdr:from>
      <xdr:col>2</xdr:col>
      <xdr:colOff>323849</xdr:colOff>
      <xdr:row>9</xdr:row>
      <xdr:rowOff>122334</xdr:rowOff>
    </xdr:from>
    <xdr:to>
      <xdr:col>2</xdr:col>
      <xdr:colOff>4205816</xdr:colOff>
      <xdr:row>9</xdr:row>
      <xdr:rowOff>457200</xdr:rowOff>
    </xdr:to>
    <xdr:pic>
      <xdr:nvPicPr>
        <xdr:cNvPr id="14" name="Picture 13">
          <a:extLst>
            <a:ext uri="{FF2B5EF4-FFF2-40B4-BE49-F238E27FC236}">
              <a16:creationId xmlns:a16="http://schemas.microsoft.com/office/drawing/2014/main" id="{5A0A50D7-653A-4D66-BC9D-29235F37D46D}"/>
            </a:ext>
          </a:extLst>
        </xdr:cNvPr>
        <xdr:cNvPicPr>
          <a:picLocks noChangeAspect="1"/>
        </xdr:cNvPicPr>
      </xdr:nvPicPr>
      <xdr:blipFill rotWithShape="1">
        <a:blip xmlns:r="http://schemas.openxmlformats.org/officeDocument/2006/relationships" r:embed="rId8"/>
        <a:srcRect l="3594" t="26114" r="63798" b="71200"/>
        <a:stretch/>
      </xdr:blipFill>
      <xdr:spPr>
        <a:xfrm>
          <a:off x="4238624" y="7085109"/>
          <a:ext cx="3881967" cy="33486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cal_cgeoghegan\INetCache\Content.Outlook\9HQ3SOLO\Section%202%20Excel%20Questionaire_REV%20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local_cathkavanagh\INetCache\Content.Outlook\K744YDI5\24_021_QSQ%20Workbook.xlsx" TargetMode="External"/><Relationship Id="rId1" Type="http://schemas.openxmlformats.org/officeDocument/2006/relationships/externalLinkPath" Target="file:///C:\Users\local_cathkavanagh\INetCache\Content.Outlook\K744YDI5\24_021_QSQ%20Workbook.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jganesan\Downloads\General%20Bulletin%2003_24_021_QSQ%20Workbook.xlsx" TargetMode="External"/><Relationship Id="rId1" Type="http://schemas.openxmlformats.org/officeDocument/2006/relationships/externalLinkPath" Target="file:///C:\Users\jganesan\Downloads\General%20Bulletin%2003_24_021_QSQ%20Workbook.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ocuments\Category\20-115_Chemicals%20Framework_QSQ_Excel%20Document%20-%20All%20Lot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Users\local_cgeoghegan\INetCache\Content.Outlook\9HQ3SOLO\PQQ%20template%20V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LotSelection"/>
      <sheetName val="Section 1A"/>
      <sheetName val="LotValidation"/>
      <sheetName val="Section 1 B"/>
      <sheetName val="Section 2"/>
      <sheetName val="Section 3"/>
      <sheetName val="Section 4.1"/>
      <sheetName val="Section 4.2"/>
      <sheetName val="Section 4.3"/>
      <sheetName val="Section 5"/>
      <sheetName val="Section 6"/>
      <sheetName val="Section 7"/>
      <sheetName val="Section 8"/>
      <sheetName val="Tenderer Checklist"/>
      <sheetName val="Applications"/>
      <sheetName val="Responses"/>
    </sheetNames>
    <sheetDataSet>
      <sheetData sheetId="0"/>
      <sheetData sheetId="1">
        <row r="1">
          <cell r="B1">
            <v>1</v>
          </cell>
          <cell r="C1">
            <v>1</v>
          </cell>
          <cell r="E1">
            <v>1</v>
          </cell>
          <cell r="F1">
            <v>1</v>
          </cell>
          <cell r="H1">
            <v>1</v>
          </cell>
          <cell r="I1">
            <v>1</v>
          </cell>
        </row>
        <row r="2">
          <cell r="B2" t="str">
            <v/>
          </cell>
          <cell r="E2">
            <v>2</v>
          </cell>
          <cell r="H2">
            <v>2</v>
          </cell>
        </row>
        <row r="3">
          <cell r="B3">
            <v>3</v>
          </cell>
          <cell r="E3">
            <v>3</v>
          </cell>
          <cell r="H3" t="str">
            <v/>
          </cell>
        </row>
        <row r="4">
          <cell r="B4">
            <v>4</v>
          </cell>
          <cell r="E4">
            <v>4</v>
          </cell>
          <cell r="H4">
            <v>4</v>
          </cell>
        </row>
        <row r="5">
          <cell r="B5">
            <v>5</v>
          </cell>
          <cell r="E5">
            <v>5</v>
          </cell>
          <cell r="H5">
            <v>5</v>
          </cell>
        </row>
        <row r="6">
          <cell r="B6">
            <v>6</v>
          </cell>
          <cell r="E6">
            <v>6</v>
          </cell>
          <cell r="H6">
            <v>6</v>
          </cell>
        </row>
        <row r="7">
          <cell r="B7">
            <v>7</v>
          </cell>
          <cell r="E7" t="str">
            <v/>
          </cell>
          <cell r="H7">
            <v>7</v>
          </cell>
        </row>
        <row r="8">
          <cell r="B8">
            <v>8</v>
          </cell>
          <cell r="E8">
            <v>8</v>
          </cell>
          <cell r="H8">
            <v>8</v>
          </cell>
        </row>
        <row r="9">
          <cell r="B9">
            <v>9</v>
          </cell>
          <cell r="E9">
            <v>9</v>
          </cell>
          <cell r="H9">
            <v>9</v>
          </cell>
        </row>
        <row r="10">
          <cell r="B10">
            <v>10</v>
          </cell>
          <cell r="E10">
            <v>10</v>
          </cell>
          <cell r="H10">
            <v>10</v>
          </cell>
        </row>
        <row r="11">
          <cell r="B11">
            <v>11</v>
          </cell>
          <cell r="E11">
            <v>11</v>
          </cell>
          <cell r="H11">
            <v>11</v>
          </cell>
        </row>
        <row r="12">
          <cell r="B12">
            <v>12</v>
          </cell>
          <cell r="E12">
            <v>12</v>
          </cell>
          <cell r="H12">
            <v>12</v>
          </cell>
        </row>
        <row r="13">
          <cell r="B13">
            <v>13</v>
          </cell>
          <cell r="E13">
            <v>13</v>
          </cell>
          <cell r="H13">
            <v>13</v>
          </cell>
        </row>
        <row r="14">
          <cell r="B14">
            <v>14</v>
          </cell>
          <cell r="E14">
            <v>14</v>
          </cell>
          <cell r="H14">
            <v>14</v>
          </cell>
        </row>
        <row r="15">
          <cell r="B15">
            <v>15</v>
          </cell>
          <cell r="E15">
            <v>15</v>
          </cell>
          <cell r="H15">
            <v>15</v>
          </cell>
        </row>
        <row r="16">
          <cell r="B16">
            <v>16</v>
          </cell>
          <cell r="E16">
            <v>16</v>
          </cell>
          <cell r="H16">
            <v>16</v>
          </cell>
        </row>
        <row r="17">
          <cell r="B17">
            <v>17</v>
          </cell>
          <cell r="E17">
            <v>17</v>
          </cell>
          <cell r="H17">
            <v>17</v>
          </cell>
        </row>
        <row r="18">
          <cell r="B18">
            <v>18</v>
          </cell>
          <cell r="E18">
            <v>18</v>
          </cell>
          <cell r="H18">
            <v>18</v>
          </cell>
        </row>
        <row r="19">
          <cell r="B19">
            <v>19</v>
          </cell>
          <cell r="E19">
            <v>19</v>
          </cell>
          <cell r="H19">
            <v>19</v>
          </cell>
        </row>
        <row r="20">
          <cell r="B20">
            <v>20</v>
          </cell>
          <cell r="E20">
            <v>20</v>
          </cell>
          <cell r="H20">
            <v>20</v>
          </cell>
        </row>
        <row r="21">
          <cell r="B21">
            <v>21</v>
          </cell>
          <cell r="E21">
            <v>21</v>
          </cell>
          <cell r="H21">
            <v>21</v>
          </cell>
        </row>
        <row r="22">
          <cell r="B22">
            <v>22</v>
          </cell>
          <cell r="E22">
            <v>22</v>
          </cell>
          <cell r="H22">
            <v>22</v>
          </cell>
        </row>
        <row r="23">
          <cell r="B23">
            <v>23</v>
          </cell>
          <cell r="E23">
            <v>23</v>
          </cell>
          <cell r="H23">
            <v>23</v>
          </cell>
        </row>
        <row r="24">
          <cell r="B24">
            <v>24</v>
          </cell>
          <cell r="E24">
            <v>24</v>
          </cell>
          <cell r="H24">
            <v>24</v>
          </cell>
        </row>
        <row r="25">
          <cell r="B25">
            <v>25</v>
          </cell>
          <cell r="E25">
            <v>25</v>
          </cell>
          <cell r="H25">
            <v>25</v>
          </cell>
        </row>
        <row r="26">
          <cell r="B26">
            <v>26</v>
          </cell>
          <cell r="E26">
            <v>26</v>
          </cell>
          <cell r="H26">
            <v>26</v>
          </cell>
        </row>
        <row r="27">
          <cell r="B27">
            <v>27</v>
          </cell>
          <cell r="E27">
            <v>27</v>
          </cell>
          <cell r="H27">
            <v>27</v>
          </cell>
        </row>
        <row r="28">
          <cell r="B28">
            <v>28</v>
          </cell>
          <cell r="E28">
            <v>28</v>
          </cell>
          <cell r="H28">
            <v>28</v>
          </cell>
        </row>
        <row r="29">
          <cell r="B29">
            <v>29</v>
          </cell>
          <cell r="E29">
            <v>29</v>
          </cell>
          <cell r="H29">
            <v>29</v>
          </cell>
        </row>
        <row r="30">
          <cell r="B30">
            <v>30</v>
          </cell>
          <cell r="E30">
            <v>30</v>
          </cell>
          <cell r="H30">
            <v>30</v>
          </cell>
        </row>
        <row r="31">
          <cell r="B31">
            <v>31</v>
          </cell>
          <cell r="E31">
            <v>31</v>
          </cell>
          <cell r="H31">
            <v>31</v>
          </cell>
        </row>
        <row r="32">
          <cell r="B32">
            <v>32</v>
          </cell>
          <cell r="E32">
            <v>32</v>
          </cell>
          <cell r="H32">
            <v>32</v>
          </cell>
        </row>
      </sheetData>
      <sheetData sheetId="2"/>
      <sheetData sheetId="3">
        <row r="2">
          <cell r="K2" t="str">
            <v>Yes</v>
          </cell>
        </row>
      </sheetData>
      <sheetData sheetId="4"/>
      <sheetData sheetId="5"/>
      <sheetData sheetId="6"/>
      <sheetData sheetId="7"/>
      <sheetData sheetId="8"/>
      <sheetData sheetId="9"/>
      <sheetData sheetId="10"/>
      <sheetData sheetId="11"/>
      <sheetData sheetId="12"/>
      <sheetData sheetId="13"/>
      <sheetData sheetId="14"/>
      <sheetData sheetId="15">
        <row r="7">
          <cell r="D7" t="str">
            <v>123</v>
          </cell>
        </row>
        <row r="53">
          <cell r="B53" t="str">
            <v>Yes</v>
          </cell>
        </row>
        <row r="54">
          <cell r="B54" t="str">
            <v>No</v>
          </cell>
        </row>
        <row r="55">
          <cell r="B55" t="str">
            <v>Yes</v>
          </cell>
        </row>
        <row r="56">
          <cell r="B56" t="str">
            <v>No</v>
          </cell>
        </row>
        <row r="57">
          <cell r="B57" t="str">
            <v>N/A</v>
          </cell>
        </row>
        <row r="60">
          <cell r="B60" t="str">
            <v>Complete</v>
          </cell>
        </row>
        <row r="61">
          <cell r="B61" t="str">
            <v>Not complete</v>
          </cell>
        </row>
        <row r="64">
          <cell r="B64" t="str">
            <v>Attached</v>
          </cell>
        </row>
        <row r="65">
          <cell r="B65" t="str">
            <v>Not attached</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4.1 - Applicant details"/>
      <sheetName val="4.2 - JV Application"/>
      <sheetName val="4.3 - Resources of other entity"/>
      <sheetName val=" Lot Application"/>
      <sheetName val="D1 - Turnover"/>
      <sheetName val="D2 - Relevant Experience"/>
      <sheetName val="D3 - HSQE Min Req"/>
      <sheetName val="D4 - Min. requirements"/>
      <sheetName val="D5 - Min. requirements"/>
      <sheetName val="5.2 - Resources"/>
      <sheetName val="5.3 - Experience"/>
      <sheetName val="5.4.1 - H&amp;S - Contractor"/>
      <sheetName val="5.4.2 - H&amp;S - Method Statements"/>
      <sheetName val="5.4.3 - H&amp;S - Lot 4 only"/>
      <sheetName val="5.4.4 - H&amp;S - PSCS"/>
      <sheetName val="5.4.5 - H&amp;S - Designer"/>
      <sheetName val="5.4.6 - H&amp;S - PSDP"/>
      <sheetName val="5.4.7 - H&amp;S - Confined Space "/>
      <sheetName val="5.5 - Quality Assurance"/>
      <sheetName val="5.5.3 - Sustainability"/>
      <sheetName val="5.5.4 - IS"/>
      <sheetName val="5.5.5 - DP"/>
      <sheetName val="5.5.5 - BC &amp; DR"/>
      <sheetName val="6 - Exclusion Criteria"/>
      <sheetName val="7 - Conflict of Interest"/>
      <sheetName val="8 - Signature"/>
      <sheetName val="Overview"/>
      <sheetName val="Dropdowns"/>
      <sheetName val="Lookups"/>
      <sheetName val="Lot 9"/>
    </sheetNames>
    <sheetDataSet>
      <sheetData sheetId="0" refreshError="1"/>
      <sheetData sheetId="1">
        <row r="1">
          <cell r="A1" t="str">
            <v>Section 4.1 - Applicant/Principal Applicant Details</v>
          </cell>
        </row>
        <row r="2">
          <cell r="C2">
            <v>0</v>
          </cell>
        </row>
      </sheetData>
      <sheetData sheetId="2">
        <row r="1">
          <cell r="A1" t="str">
            <v>Section 4.2 - Joint Venture Application</v>
          </cell>
        </row>
        <row r="2">
          <cell r="C2">
            <v>0</v>
          </cell>
        </row>
      </sheetData>
      <sheetData sheetId="3">
        <row r="1">
          <cell r="A1" t="str">
            <v>Section 4.3 - Resources of Other Entities</v>
          </cell>
        </row>
        <row r="2">
          <cell r="C2">
            <v>0</v>
          </cell>
        </row>
      </sheetData>
      <sheetData sheetId="4" refreshError="1"/>
      <sheetData sheetId="5">
        <row r="1">
          <cell r="A1" t="str">
            <v>Section D1  - Turnover</v>
          </cell>
        </row>
        <row r="2">
          <cell r="E2">
            <v>0</v>
          </cell>
        </row>
      </sheetData>
      <sheetData sheetId="6" refreshError="1"/>
      <sheetData sheetId="7">
        <row r="1">
          <cell r="A1" t="str">
            <v>Section D3 - HSQE Minimum requirements</v>
          </cell>
        </row>
        <row r="2">
          <cell r="C2">
            <v>0</v>
          </cell>
        </row>
      </sheetData>
      <sheetData sheetId="8">
        <row r="1">
          <cell r="A1" t="str">
            <v>Section D4 - Minimum requirements</v>
          </cell>
        </row>
        <row r="2">
          <cell r="C2">
            <v>0</v>
          </cell>
        </row>
      </sheetData>
      <sheetData sheetId="9">
        <row r="1">
          <cell r="A1" t="str">
            <v>Section D5 - Minimum requirements</v>
          </cell>
        </row>
        <row r="2">
          <cell r="C2">
            <v>0</v>
          </cell>
        </row>
      </sheetData>
      <sheetData sheetId="10" refreshError="1"/>
      <sheetData sheetId="11">
        <row r="1">
          <cell r="A1" t="str">
            <v>Section 5.3 - Experience</v>
          </cell>
        </row>
        <row r="2">
          <cell r="E2">
            <v>0</v>
          </cell>
        </row>
      </sheetData>
      <sheetData sheetId="12">
        <row r="1">
          <cell r="A1" t="str">
            <v>Section 5.4.1  - Health &amp; Safety -  Contractor</v>
          </cell>
        </row>
        <row r="2">
          <cell r="E2">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ow r="1">
          <cell r="A1" t="str">
            <v>Section 5.5.3 - Sustainability</v>
          </cell>
        </row>
        <row r="2">
          <cell r="G2">
            <v>0</v>
          </cell>
        </row>
      </sheetData>
      <sheetData sheetId="21">
        <row r="1">
          <cell r="A1" t="str">
            <v>Section 5.5.4 -  Information Security</v>
          </cell>
        </row>
        <row r="2">
          <cell r="E2">
            <v>0</v>
          </cell>
        </row>
      </sheetData>
      <sheetData sheetId="22" refreshError="1"/>
      <sheetData sheetId="23">
        <row r="1">
          <cell r="A1" t="str">
            <v>Section 5.5.6 - Business Continuity &amp; Disaster Recovery</v>
          </cell>
        </row>
        <row r="2">
          <cell r="E2">
            <v>0</v>
          </cell>
        </row>
      </sheetData>
      <sheetData sheetId="24">
        <row r="1">
          <cell r="A1" t="str">
            <v>Section 6 - Exclusion Criteria</v>
          </cell>
        </row>
        <row r="2">
          <cell r="E2">
            <v>0</v>
          </cell>
        </row>
      </sheetData>
      <sheetData sheetId="25"/>
      <sheetData sheetId="26">
        <row r="1">
          <cell r="A1" t="str">
            <v>Section 8 - Signature</v>
          </cell>
        </row>
        <row r="2">
          <cell r="E2">
            <v>0</v>
          </cell>
        </row>
      </sheetData>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4.1 - Applicant details"/>
      <sheetName val="4.2 - JV Application"/>
      <sheetName val="4.3 - Resources of other entity"/>
      <sheetName val=" Lot Application"/>
      <sheetName val="D1 - Turnover"/>
      <sheetName val="D3 - HSQE Min Req"/>
      <sheetName val="D4 - Min. requirements"/>
      <sheetName val="D5 - Min. requirements"/>
      <sheetName val="5.2 - Resources"/>
      <sheetName val="5.3 - Experience"/>
      <sheetName val="5.4.1 - H&amp;S - Contractor"/>
      <sheetName val="5.4.1.7 - H&amp;S - Contractor"/>
      <sheetName val="5.4.2 - H&amp;S - Lot 4 only"/>
      <sheetName val="5.4.3 - H&amp;S - PSCS"/>
      <sheetName val="5.4.4 - H&amp;S - Designer"/>
      <sheetName val="5.4.5 - H&amp;S - PSDP"/>
      <sheetName val="5.4.6 - H&amp;S - Confined Space "/>
      <sheetName val="5.5 - Quality Assurance"/>
      <sheetName val="5.5.3 - Sustainability"/>
      <sheetName val="5.5.4 - IS"/>
      <sheetName val="5.5.5 - DP"/>
      <sheetName val="5.5.6 - BC &amp; DR"/>
      <sheetName val="6 - Exclusion Criteria"/>
      <sheetName val="7 - Conflict of Interest"/>
      <sheetName val="8 - Signature"/>
      <sheetName val="Overview"/>
      <sheetName val="Dropdowns"/>
      <sheetName val="Lookups"/>
      <sheetName val="Lot 9"/>
    </sheetNames>
    <sheetDataSet>
      <sheetData sheetId="0" refreshError="1"/>
      <sheetData sheetId="1">
        <row r="1">
          <cell r="A1" t="str">
            <v>Section 4.1 - Applicant/Principal Applicant Details</v>
          </cell>
        </row>
        <row r="2">
          <cell r="C2">
            <v>0</v>
          </cell>
        </row>
      </sheetData>
      <sheetData sheetId="2">
        <row r="1">
          <cell r="A1" t="str">
            <v>Section 4.2 - Joint Venture Application</v>
          </cell>
        </row>
        <row r="2">
          <cell r="C2">
            <v>0</v>
          </cell>
        </row>
      </sheetData>
      <sheetData sheetId="3">
        <row r="1">
          <cell r="A1" t="str">
            <v>Section 4.3 - Resources of Other Entities</v>
          </cell>
        </row>
        <row r="2">
          <cell r="C2">
            <v>0</v>
          </cell>
        </row>
      </sheetData>
      <sheetData sheetId="4"/>
      <sheetData sheetId="5" refreshError="1"/>
      <sheetData sheetId="6">
        <row r="1">
          <cell r="A1" t="str">
            <v>Section D3 - HSQE Minimum requirements</v>
          </cell>
        </row>
        <row r="2">
          <cell r="C2">
            <v>0</v>
          </cell>
        </row>
      </sheetData>
      <sheetData sheetId="7">
        <row r="1">
          <cell r="A1" t="str">
            <v>Section D4 - Minimum requirements</v>
          </cell>
        </row>
        <row r="2">
          <cell r="C2">
            <v>0</v>
          </cell>
        </row>
      </sheetData>
      <sheetData sheetId="8">
        <row r="1">
          <cell r="A1" t="str">
            <v>Section D5 - Minimum requirements</v>
          </cell>
        </row>
        <row r="2">
          <cell r="C2">
            <v>0</v>
          </cell>
        </row>
      </sheetData>
      <sheetData sheetId="9" refreshError="1"/>
      <sheetData sheetId="10">
        <row r="1">
          <cell r="A1" t="str">
            <v>Section 5.3 - Experience</v>
          </cell>
        </row>
        <row r="2">
          <cell r="E2">
            <v>0</v>
          </cell>
        </row>
      </sheetData>
      <sheetData sheetId="11">
        <row r="1">
          <cell r="A1" t="str">
            <v>Section 5.4.1  - Health &amp; Safety -  Contractor</v>
          </cell>
        </row>
        <row r="2">
          <cell r="E2">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1">
          <cell r="A1" t="str">
            <v>Section 5.5.3 - Sustainability</v>
          </cell>
        </row>
        <row r="2">
          <cell r="G2">
            <v>0</v>
          </cell>
        </row>
      </sheetData>
      <sheetData sheetId="20">
        <row r="1">
          <cell r="A1" t="str">
            <v>Section 5.5.4 -  Information Security</v>
          </cell>
        </row>
        <row r="2">
          <cell r="E2">
            <v>0</v>
          </cell>
        </row>
      </sheetData>
      <sheetData sheetId="21" refreshError="1"/>
      <sheetData sheetId="22">
        <row r="1">
          <cell r="A1" t="str">
            <v>Section 5.5.6 - Business Continuity &amp; Disaster Recovery</v>
          </cell>
        </row>
        <row r="2">
          <cell r="E2">
            <v>0</v>
          </cell>
        </row>
      </sheetData>
      <sheetData sheetId="23">
        <row r="1">
          <cell r="A1" t="str">
            <v>Section 6 - Exclusion Criteria</v>
          </cell>
        </row>
        <row r="2">
          <cell r="E2">
            <v>0</v>
          </cell>
        </row>
      </sheetData>
      <sheetData sheetId="24">
        <row r="1">
          <cell r="A1" t="str">
            <v>Section 7 - Conflicts of Interest</v>
          </cell>
        </row>
        <row r="2">
          <cell r="D2">
            <v>0</v>
          </cell>
        </row>
      </sheetData>
      <sheetData sheetId="25">
        <row r="1">
          <cell r="A1" t="str">
            <v>Section 8 - Signature</v>
          </cell>
        </row>
        <row r="2">
          <cell r="E2">
            <v>0</v>
          </cell>
        </row>
      </sheetData>
      <sheetData sheetId="26" refreshError="1"/>
      <sheetData sheetId="27" refreshError="1"/>
      <sheetData sheetId="28" refreshError="1"/>
      <sheetData sheetId="2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1"/>
      <sheetName val="B2(i)  Sub Lot Application"/>
      <sheetName val="B2(ii) Lot 1-5 Formats"/>
      <sheetName val="B2(iii) Lot 6"/>
      <sheetName val="B3"/>
      <sheetName val="B4(i)"/>
      <sheetName val="C1(i)"/>
      <sheetName val="C2"/>
      <sheetName val="C3"/>
      <sheetName val="C4(i)"/>
      <sheetName val="C4(ii) Lot 1-5"/>
      <sheetName val="C4(iii) Lot 6"/>
      <sheetName val="C5(i)"/>
      <sheetName val="C5(ii) Lot 1-5"/>
      <sheetName val="C5(iii) Lot 6"/>
      <sheetName val="C6"/>
      <sheetName val="C7"/>
      <sheetName val="C8"/>
      <sheetName val="D1"/>
      <sheetName val="E1"/>
      <sheetName val="F1"/>
      <sheetName val="Overview"/>
      <sheetName val="Dropdowns"/>
      <sheetName val="Lookups"/>
      <sheetName val="Lot 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re.cro.ie/search" TargetMode="External"/><Relationship Id="rId1" Type="http://schemas.openxmlformats.org/officeDocument/2006/relationships/hyperlink" Target="http://ec.europa.eu/taxation_customs/vi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taxation_customs/v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50"/>
    <pageSetUpPr fitToPage="1"/>
  </sheetPr>
  <dimension ref="A1:C11"/>
  <sheetViews>
    <sheetView tabSelected="1" view="pageBreakPreview" topLeftCell="B1" zoomScaleNormal="70" zoomScaleSheetLayoutView="100" workbookViewId="0">
      <selection activeCell="B32" sqref="B32"/>
    </sheetView>
  </sheetViews>
  <sheetFormatPr defaultColWidth="37.1796875" defaultRowHeight="14.5" x14ac:dyDescent="0.35"/>
  <cols>
    <col min="1" max="1" width="0" style="51" hidden="1" customWidth="1"/>
    <col min="2" max="2" width="58.7265625" style="53" customWidth="1"/>
    <col min="3" max="3" width="63.81640625" style="54" customWidth="1"/>
    <col min="4" max="4" width="63.81640625" style="52" customWidth="1"/>
    <col min="5" max="16384" width="37.1796875" style="52"/>
  </cols>
  <sheetData>
    <row r="1" spans="1:3" ht="67.5" customHeight="1" thickBot="1" x14ac:dyDescent="0.4">
      <c r="B1" s="225" t="s">
        <v>175</v>
      </c>
      <c r="C1" s="225"/>
    </row>
    <row r="2" spans="1:3" ht="88.5" customHeight="1" thickBot="1" x14ac:dyDescent="0.4">
      <c r="B2" s="226" t="s">
        <v>169</v>
      </c>
      <c r="C2" s="227"/>
    </row>
    <row r="3" spans="1:3" ht="52.5" customHeight="1" thickBot="1" x14ac:dyDescent="0.4">
      <c r="B3" s="63" t="s">
        <v>145</v>
      </c>
      <c r="C3" s="64"/>
    </row>
    <row r="4" spans="1:3" ht="52.5" customHeight="1" thickBot="1" x14ac:dyDescent="0.4">
      <c r="A4" s="51" t="e">
        <f>IF(#REF!=0,#REF!,#REF!)</f>
        <v>#REF!</v>
      </c>
      <c r="B4" s="63" t="s">
        <v>99</v>
      </c>
      <c r="C4" s="64"/>
    </row>
    <row r="5" spans="1:3" ht="50.5" thickBot="1" x14ac:dyDescent="0.4">
      <c r="A5" s="51" t="e">
        <f>IF(#REF!=0,#REF!,#REF!)</f>
        <v>#REF!</v>
      </c>
      <c r="B5" s="63" t="s">
        <v>225</v>
      </c>
      <c r="C5" s="64"/>
    </row>
    <row r="6" spans="1:3" ht="42" customHeight="1" thickBot="1" x14ac:dyDescent="0.4">
      <c r="B6" s="63" t="s">
        <v>102</v>
      </c>
      <c r="C6" s="64"/>
    </row>
    <row r="7" spans="1:3" ht="39.75" customHeight="1" thickBot="1" x14ac:dyDescent="0.4">
      <c r="B7" s="65" t="s">
        <v>146</v>
      </c>
      <c r="C7" s="64"/>
    </row>
    <row r="8" spans="1:3" ht="39.75" customHeight="1" thickBot="1" x14ac:dyDescent="0.4">
      <c r="A8" s="51" t="e">
        <f>IF(#REF!=0,#REF!,#REF!)</f>
        <v>#REF!</v>
      </c>
      <c r="B8" s="65" t="s">
        <v>133</v>
      </c>
      <c r="C8" s="64"/>
    </row>
    <row r="9" spans="1:3" ht="50.25" customHeight="1" thickBot="1" x14ac:dyDescent="0.4">
      <c r="B9" s="65" t="s">
        <v>98</v>
      </c>
      <c r="C9" s="64"/>
    </row>
    <row r="10" spans="1:3" ht="45.75" customHeight="1" thickBot="1" x14ac:dyDescent="0.4">
      <c r="B10" s="66" t="s">
        <v>167</v>
      </c>
      <c r="C10" s="64"/>
    </row>
    <row r="11" spans="1:3" ht="30" customHeight="1" x14ac:dyDescent="0.35">
      <c r="B11" s="62"/>
      <c r="C11" s="61"/>
    </row>
  </sheetData>
  <sheetProtection formatCells="0" formatColumns="0" formatRows="0" insertColumns="0" insertRows="0" insertHyperlinks="0" deleteColumns="0" deleteRows="0" sort="0" autoFilter="0" pivotTables="0"/>
  <mergeCells count="2">
    <mergeCell ref="B1:C1"/>
    <mergeCell ref="B2:C2"/>
  </mergeCells>
  <conditionalFormatting sqref="C9:C11">
    <cfRule type="expression" dxfId="34" priority="60">
      <formula>#REF!="No"</formula>
    </cfRule>
  </conditionalFormatting>
  <dataValidations disablePrompts="1" count="1">
    <dataValidation type="list" allowBlank="1" showInputMessage="1" showErrorMessage="1" sqref="C8" xr:uid="{00000000-0002-0000-0000-000000000000}">
      <formula1>YN_list</formula1>
    </dataValidation>
  </dataValidations>
  <pageMargins left="0.70866141732283472" right="0.70866141732283472" top="0.74803149606299213" bottom="0.74803149606299213" header="0.31496062992125984" footer="0.31496062992125984"/>
  <pageSetup paperSize="9" scale="71"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34998626667073579"/>
    <pageSetUpPr fitToPage="1"/>
  </sheetPr>
  <dimension ref="A1:AA21"/>
  <sheetViews>
    <sheetView zoomScale="85" zoomScaleNormal="85" zoomScaleSheetLayoutView="85" workbookViewId="0">
      <pane ySplit="2" topLeftCell="A3" activePane="bottomLeft" state="frozen"/>
      <selection activeCell="B32" sqref="B32"/>
      <selection pane="bottomLeft" activeCell="C12" sqref="C12"/>
    </sheetView>
  </sheetViews>
  <sheetFormatPr defaultColWidth="37.1796875" defaultRowHeight="14" x14ac:dyDescent="0.3"/>
  <cols>
    <col min="1" max="1" width="10.26953125" style="211" customWidth="1"/>
    <col min="2" max="2" width="54" style="215" customWidth="1"/>
    <col min="3" max="3" width="32.1796875" style="215" customWidth="1"/>
    <col min="4" max="4" width="13.81640625" style="215" customWidth="1"/>
    <col min="5" max="7" width="21.26953125" style="216" customWidth="1"/>
    <col min="8" max="16" width="15.7265625" style="211" customWidth="1"/>
    <col min="17" max="19" width="15.7265625" style="211" hidden="1" customWidth="1"/>
    <col min="20" max="20" width="15.7265625" style="211" customWidth="1"/>
    <col min="21" max="22" width="37.1796875" style="211"/>
    <col min="23" max="27" width="0" style="211" hidden="1" customWidth="1"/>
    <col min="28" max="16384" width="37.1796875" style="211"/>
  </cols>
  <sheetData>
    <row r="1" spans="1:27" ht="23.25" customHeight="1" x14ac:dyDescent="0.3">
      <c r="A1" s="229" t="s">
        <v>190</v>
      </c>
      <c r="B1" s="229"/>
      <c r="C1" s="231" t="s">
        <v>101</v>
      </c>
      <c r="D1" s="231"/>
      <c r="E1" s="231"/>
      <c r="F1" s="231"/>
      <c r="G1" s="231"/>
      <c r="Q1" s="212"/>
      <c r="R1" s="212"/>
      <c r="S1" s="212"/>
      <c r="W1" s="212" t="s">
        <v>128</v>
      </c>
      <c r="X1" s="212">
        <v>10</v>
      </c>
      <c r="Y1" s="213" t="s">
        <v>94</v>
      </c>
      <c r="Z1" s="214" t="s">
        <v>91</v>
      </c>
      <c r="AA1" s="214" t="s">
        <v>100</v>
      </c>
    </row>
    <row r="2" spans="1:27" ht="23" x14ac:dyDescent="0.3">
      <c r="A2" s="230"/>
      <c r="B2" s="230"/>
      <c r="C2" s="232">
        <f>IFERROR(S2,0)</f>
        <v>0</v>
      </c>
      <c r="D2" s="232"/>
      <c r="E2" s="232"/>
      <c r="F2" s="232"/>
      <c r="G2" s="232"/>
      <c r="Q2" s="212">
        <v>11</v>
      </c>
      <c r="R2" s="212">
        <f>COUNTA(E8,E9,E10,E12,E15,E16,E17,E18,E19,E20:G21)</f>
        <v>0</v>
      </c>
      <c r="S2" s="212">
        <f>R2/Q2</f>
        <v>0</v>
      </c>
      <c r="W2" s="212" t="s">
        <v>126</v>
      </c>
      <c r="X2" s="212">
        <v>6</v>
      </c>
      <c r="Y2" s="213">
        <v>8</v>
      </c>
      <c r="Z2" s="213">
        <f>COUNTA(E8:G10,E12:G21)</f>
        <v>0</v>
      </c>
      <c r="AA2" s="213">
        <f>Z2/Y2</f>
        <v>0</v>
      </c>
    </row>
    <row r="3" spans="1:27" ht="96" customHeight="1" x14ac:dyDescent="0.3">
      <c r="A3" s="233" t="s">
        <v>170</v>
      </c>
      <c r="B3" s="233"/>
      <c r="C3" s="233"/>
      <c r="D3" s="233"/>
      <c r="E3" s="233"/>
      <c r="F3" s="233"/>
      <c r="G3" s="233"/>
      <c r="W3" s="212" t="s">
        <v>127</v>
      </c>
      <c r="X3" s="212">
        <v>4</v>
      </c>
    </row>
    <row r="4" spans="1:27" ht="15" customHeight="1" x14ac:dyDescent="0.3">
      <c r="A4" s="236" t="s">
        <v>161</v>
      </c>
      <c r="B4" s="237"/>
      <c r="C4" s="237"/>
      <c r="D4" s="237"/>
      <c r="E4" s="237"/>
      <c r="F4" s="237"/>
      <c r="G4" s="238"/>
      <c r="W4" s="212" t="s">
        <v>129</v>
      </c>
      <c r="X4" s="212">
        <v>7</v>
      </c>
    </row>
    <row r="5" spans="1:27" ht="37.5" customHeight="1" x14ac:dyDescent="0.3">
      <c r="A5" s="235" t="s">
        <v>166</v>
      </c>
      <c r="B5" s="235"/>
      <c r="C5" s="235"/>
      <c r="D5" s="235"/>
      <c r="E5" s="235"/>
      <c r="F5" s="235"/>
      <c r="G5" s="235"/>
      <c r="W5" s="212"/>
      <c r="X5" s="212"/>
    </row>
    <row r="6" spans="1:27" ht="26" x14ac:dyDescent="0.3">
      <c r="A6" s="208" t="s">
        <v>245</v>
      </c>
      <c r="B6" s="208" t="s">
        <v>84</v>
      </c>
      <c r="C6" s="221" t="s">
        <v>85</v>
      </c>
      <c r="D6" s="221" t="s">
        <v>95</v>
      </c>
      <c r="E6" s="234" t="s">
        <v>86</v>
      </c>
      <c r="F6" s="234"/>
      <c r="G6" s="234"/>
      <c r="W6" s="212" t="s">
        <v>130</v>
      </c>
      <c r="X6" s="212">
        <v>10</v>
      </c>
    </row>
    <row r="7" spans="1:27" ht="30" customHeight="1" x14ac:dyDescent="0.3">
      <c r="A7" s="239">
        <v>4.0999999999999996</v>
      </c>
      <c r="B7" s="207" t="s">
        <v>310</v>
      </c>
      <c r="C7" s="211"/>
      <c r="D7" s="211"/>
      <c r="E7" s="211"/>
      <c r="F7" s="211"/>
      <c r="G7" s="211"/>
      <c r="R7" s="212"/>
      <c r="S7" s="212"/>
    </row>
    <row r="8" spans="1:27" ht="69" customHeight="1" x14ac:dyDescent="0.3">
      <c r="A8" s="240"/>
      <c r="B8" s="170" t="s">
        <v>318</v>
      </c>
      <c r="C8" s="82" t="s">
        <v>106</v>
      </c>
      <c r="D8" s="67" t="s">
        <v>87</v>
      </c>
      <c r="E8" s="255"/>
      <c r="F8" s="255"/>
      <c r="G8" s="255"/>
      <c r="W8" s="212" t="s">
        <v>131</v>
      </c>
      <c r="X8" s="212">
        <v>13</v>
      </c>
    </row>
    <row r="9" spans="1:27" ht="42.75" customHeight="1" x14ac:dyDescent="0.3">
      <c r="A9" s="240"/>
      <c r="B9" s="170" t="s">
        <v>147</v>
      </c>
      <c r="C9" s="82" t="s">
        <v>107</v>
      </c>
      <c r="D9" s="67" t="s">
        <v>87</v>
      </c>
      <c r="E9" s="252"/>
      <c r="F9" s="253"/>
      <c r="G9" s="254"/>
      <c r="W9" s="212" t="s">
        <v>132</v>
      </c>
      <c r="X9" s="212">
        <v>16</v>
      </c>
    </row>
    <row r="10" spans="1:27" ht="48.75" customHeight="1" x14ac:dyDescent="0.3">
      <c r="A10" s="240"/>
      <c r="B10" s="110" t="s">
        <v>311</v>
      </c>
      <c r="C10" s="108" t="s">
        <v>152</v>
      </c>
      <c r="D10" s="92" t="s">
        <v>87</v>
      </c>
      <c r="E10" s="257"/>
      <c r="F10" s="258"/>
      <c r="G10" s="259"/>
    </row>
    <row r="11" spans="1:27" ht="36.75" customHeight="1" x14ac:dyDescent="0.3">
      <c r="A11" s="240"/>
      <c r="B11" s="249" t="s">
        <v>381</v>
      </c>
      <c r="C11" s="250"/>
      <c r="D11" s="260" t="s">
        <v>148</v>
      </c>
      <c r="E11" s="261"/>
      <c r="F11" s="261"/>
      <c r="G11" s="262"/>
    </row>
    <row r="12" spans="1:27" ht="45.75" customHeight="1" x14ac:dyDescent="0.3">
      <c r="A12" s="240"/>
      <c r="B12" s="111" t="s">
        <v>312</v>
      </c>
      <c r="C12" s="112" t="s">
        <v>331</v>
      </c>
      <c r="D12" s="113" t="s">
        <v>87</v>
      </c>
      <c r="E12" s="256"/>
      <c r="F12" s="256"/>
      <c r="G12" s="256"/>
    </row>
    <row r="13" spans="1:27" ht="39.75" customHeight="1" x14ac:dyDescent="0.3">
      <c r="A13" s="240"/>
      <c r="B13" s="242" t="s">
        <v>382</v>
      </c>
      <c r="C13" s="243"/>
      <c r="D13" s="244" t="s">
        <v>313</v>
      </c>
      <c r="E13" s="244"/>
      <c r="F13" s="244"/>
      <c r="G13" s="245"/>
    </row>
    <row r="14" spans="1:27" ht="30" customHeight="1" x14ac:dyDescent="0.3">
      <c r="A14" s="240"/>
      <c r="B14" s="217" t="s">
        <v>332</v>
      </c>
      <c r="C14" s="211"/>
      <c r="D14" s="211"/>
      <c r="E14" s="211"/>
      <c r="F14" s="211"/>
      <c r="G14" s="211"/>
    </row>
    <row r="15" spans="1:27" ht="20.149999999999999" customHeight="1" x14ac:dyDescent="0.3">
      <c r="A15" s="240"/>
      <c r="B15" s="228" t="s">
        <v>149</v>
      </c>
      <c r="C15" s="82" t="s">
        <v>314</v>
      </c>
      <c r="D15" s="67" t="s">
        <v>87</v>
      </c>
      <c r="E15" s="251"/>
      <c r="F15" s="251"/>
      <c r="G15" s="251"/>
    </row>
    <row r="16" spans="1:27" ht="20.149999999999999" customHeight="1" x14ac:dyDescent="0.3">
      <c r="A16" s="240"/>
      <c r="B16" s="228"/>
      <c r="C16" s="82" t="s">
        <v>315</v>
      </c>
      <c r="D16" s="67" t="s">
        <v>87</v>
      </c>
      <c r="E16" s="246"/>
      <c r="F16" s="247"/>
      <c r="G16" s="248"/>
    </row>
    <row r="17" spans="1:7" ht="20.149999999999999" customHeight="1" x14ac:dyDescent="0.3">
      <c r="A17" s="240"/>
      <c r="B17" s="228"/>
      <c r="C17" s="82" t="s">
        <v>88</v>
      </c>
      <c r="D17" s="67" t="s">
        <v>87</v>
      </c>
      <c r="E17" s="251"/>
      <c r="F17" s="251"/>
      <c r="G17" s="251"/>
    </row>
    <row r="18" spans="1:7" ht="20.149999999999999" customHeight="1" x14ac:dyDescent="0.3">
      <c r="A18" s="240"/>
      <c r="B18" s="228"/>
      <c r="C18" s="82" t="s">
        <v>89</v>
      </c>
      <c r="D18" s="67" t="s">
        <v>87</v>
      </c>
      <c r="E18" s="251"/>
      <c r="F18" s="251"/>
      <c r="G18" s="251"/>
    </row>
    <row r="19" spans="1:7" ht="20.149999999999999" customHeight="1" x14ac:dyDescent="0.3">
      <c r="A19" s="240"/>
      <c r="B19" s="228"/>
      <c r="C19" s="82" t="s">
        <v>316</v>
      </c>
      <c r="D19" s="67" t="s">
        <v>87</v>
      </c>
      <c r="E19" s="246"/>
      <c r="F19" s="247"/>
      <c r="G19" s="248"/>
    </row>
    <row r="20" spans="1:7" ht="20.149999999999999" customHeight="1" x14ac:dyDescent="0.3">
      <c r="A20" s="240"/>
      <c r="B20" s="228"/>
      <c r="C20" s="82" t="s">
        <v>90</v>
      </c>
      <c r="D20" s="67" t="s">
        <v>87</v>
      </c>
      <c r="E20" s="246"/>
      <c r="F20" s="247"/>
      <c r="G20" s="248"/>
    </row>
    <row r="21" spans="1:7" ht="20.149999999999999" customHeight="1" x14ac:dyDescent="0.3">
      <c r="A21" s="241"/>
      <c r="B21" s="228"/>
      <c r="C21" s="82" t="s">
        <v>317</v>
      </c>
      <c r="D21" s="67" t="s">
        <v>87</v>
      </c>
      <c r="E21" s="251"/>
      <c r="F21" s="251"/>
      <c r="G21" s="251"/>
    </row>
  </sheetData>
  <mergeCells count="24">
    <mergeCell ref="E20:G20"/>
    <mergeCell ref="E8:G8"/>
    <mergeCell ref="E12:G12"/>
    <mergeCell ref="E18:G18"/>
    <mergeCell ref="E21:G21"/>
    <mergeCell ref="E10:G10"/>
    <mergeCell ref="D11:G11"/>
    <mergeCell ref="E17:G17"/>
    <mergeCell ref="B15:B21"/>
    <mergeCell ref="A1:B2"/>
    <mergeCell ref="C1:G1"/>
    <mergeCell ref="C2:G2"/>
    <mergeCell ref="A3:G3"/>
    <mergeCell ref="E6:G6"/>
    <mergeCell ref="A5:G5"/>
    <mergeCell ref="A4:G4"/>
    <mergeCell ref="A7:A21"/>
    <mergeCell ref="B13:C13"/>
    <mergeCell ref="D13:G13"/>
    <mergeCell ref="E16:G16"/>
    <mergeCell ref="E19:G19"/>
    <mergeCell ref="B11:C11"/>
    <mergeCell ref="E15:G15"/>
    <mergeCell ref="E9:G9"/>
  </mergeCells>
  <phoneticPr fontId="7" type="noConversion"/>
  <conditionalFormatting sqref="C2">
    <cfRule type="dataBar" priority="19">
      <dataBar>
        <cfvo type="num" val="0"/>
        <cfvo type="num" val="1"/>
        <color rgb="FF00B050"/>
      </dataBar>
      <extLst>
        <ext xmlns:x14="http://schemas.microsoft.com/office/spreadsheetml/2009/9/main" uri="{B025F937-C7B1-47D3-B67F-A62EFF666E3E}">
          <x14:id>{141D8287-C7C8-4B46-9B04-27883A14F509}</x14:id>
        </ext>
      </extLst>
    </cfRule>
  </conditionalFormatting>
  <hyperlinks>
    <hyperlink ref="D11" r:id="rId1" xr:uid="{00000000-0004-0000-0100-000000000000}"/>
    <hyperlink ref="D13:G13" r:id="rId2" display="https://core.cro.ie/search" xr:uid="{937A3382-3200-4E13-8938-5AE4455E88DE}"/>
  </hyperlinks>
  <pageMargins left="0.70866141732283472" right="0.70866141732283472" top="0.74803149606299213" bottom="0.74803149606299213" header="0.31496062992125984" footer="0.31496062992125984"/>
  <pageSetup paperSize="9" scale="75" orientation="landscape" r:id="rId3"/>
  <extLst>
    <ext xmlns:x14="http://schemas.microsoft.com/office/spreadsheetml/2009/9/main" uri="{78C0D931-6437-407d-A8EE-F0AAD7539E65}">
      <x14:conditionalFormattings>
        <x14:conditionalFormatting xmlns:xm="http://schemas.microsoft.com/office/excel/2006/main">
          <x14:cfRule type="dataBar" id="{141D8287-C7C8-4B46-9B04-27883A14F509}">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0" tint="-0.34998626667073579"/>
    <pageSetUpPr fitToPage="1"/>
  </sheetPr>
  <dimension ref="A1:Y16"/>
  <sheetViews>
    <sheetView zoomScale="80" zoomScaleNormal="80" zoomScaleSheetLayoutView="85" workbookViewId="0">
      <pane ySplit="2" topLeftCell="A3" activePane="bottomLeft" state="frozen"/>
      <selection activeCell="B32" sqref="B32"/>
      <selection pane="bottomLeft" activeCell="E7" sqref="E7:G7"/>
    </sheetView>
  </sheetViews>
  <sheetFormatPr defaultColWidth="37.1796875" defaultRowHeight="14.5" x14ac:dyDescent="0.35"/>
  <cols>
    <col min="1" max="1" width="10.26953125" style="150" customWidth="1"/>
    <col min="2" max="2" width="52.453125" style="149" customWidth="1"/>
    <col min="3" max="3" width="29.7265625" style="149" customWidth="1"/>
    <col min="4" max="4" width="13.81640625" style="149" customWidth="1"/>
    <col min="5" max="7" width="21.26953125" style="154" customWidth="1"/>
    <col min="8" max="22" width="37.1796875" style="150"/>
    <col min="23" max="25" width="0" style="150" hidden="1" customWidth="1"/>
    <col min="26" max="16384" width="37.1796875" style="150"/>
  </cols>
  <sheetData>
    <row r="1" spans="1:25" ht="23.25" customHeight="1" x14ac:dyDescent="0.35">
      <c r="A1" s="229" t="s">
        <v>191</v>
      </c>
      <c r="B1" s="231"/>
      <c r="C1" s="231" t="s">
        <v>101</v>
      </c>
      <c r="D1" s="231"/>
      <c r="E1" s="231"/>
      <c r="F1" s="231"/>
      <c r="G1" s="231"/>
      <c r="W1" s="156"/>
      <c r="X1" s="156"/>
    </row>
    <row r="2" spans="1:25" ht="23.5" x14ac:dyDescent="0.35">
      <c r="A2" s="231"/>
      <c r="B2" s="231"/>
      <c r="C2" s="264">
        <f>IFERROR(N2,0)</f>
        <v>0</v>
      </c>
      <c r="D2" s="264"/>
      <c r="E2" s="264"/>
      <c r="F2" s="264"/>
      <c r="G2" s="264"/>
      <c r="L2" s="150">
        <f>IF(E7="No",1,7)</f>
        <v>7</v>
      </c>
      <c r="M2" s="150">
        <f>IF(E7="Yes",COUNTA(E7,E8,E9,E10,E11,E12,E13),IF(E7="No",1,0))</f>
        <v>0</v>
      </c>
      <c r="N2" s="157">
        <f>M2/L2</f>
        <v>0</v>
      </c>
      <c r="W2" s="155" t="s">
        <v>94</v>
      </c>
      <c r="X2" s="155" t="s">
        <v>91</v>
      </c>
      <c r="Y2" s="155" t="s">
        <v>100</v>
      </c>
    </row>
    <row r="3" spans="1:25" ht="96" customHeight="1" x14ac:dyDescent="0.35">
      <c r="A3" s="265" t="s">
        <v>171</v>
      </c>
      <c r="B3" s="266"/>
      <c r="C3" s="266"/>
      <c r="D3" s="266"/>
      <c r="E3" s="266"/>
      <c r="F3" s="266"/>
      <c r="G3" s="267"/>
      <c r="W3" s="155">
        <f>IF(E7="No",1)+IF(E7="",1)+IF(E7="Yes",7)</f>
        <v>1</v>
      </c>
      <c r="X3" s="155">
        <f>COUNTA(E7:G13)</f>
        <v>0</v>
      </c>
      <c r="Y3" s="155">
        <f>X3/W3</f>
        <v>0</v>
      </c>
    </row>
    <row r="4" spans="1:25" ht="15" customHeight="1" x14ac:dyDescent="0.35">
      <c r="A4" s="271" t="s">
        <v>174</v>
      </c>
      <c r="B4" s="272"/>
      <c r="C4" s="272"/>
      <c r="D4" s="272"/>
      <c r="E4" s="272"/>
      <c r="F4" s="272"/>
      <c r="G4" s="273"/>
    </row>
    <row r="5" spans="1:25" ht="39" customHeight="1" x14ac:dyDescent="0.35">
      <c r="A5" s="235" t="s">
        <v>150</v>
      </c>
      <c r="B5" s="235"/>
      <c r="C5" s="235"/>
      <c r="D5" s="235"/>
      <c r="E5" s="235"/>
      <c r="F5" s="235"/>
      <c r="G5" s="235"/>
    </row>
    <row r="6" spans="1:25" ht="26" x14ac:dyDescent="0.35">
      <c r="A6" s="107" t="s">
        <v>245</v>
      </c>
      <c r="B6" s="107" t="s">
        <v>84</v>
      </c>
      <c r="C6" s="107" t="s">
        <v>85</v>
      </c>
      <c r="D6" s="107" t="s">
        <v>95</v>
      </c>
      <c r="E6" s="274" t="s">
        <v>86</v>
      </c>
      <c r="F6" s="274"/>
      <c r="G6" s="274"/>
    </row>
    <row r="7" spans="1:25" ht="15" customHeight="1" x14ac:dyDescent="0.35">
      <c r="A7" s="268">
        <v>4.2</v>
      </c>
      <c r="B7" s="87" t="s">
        <v>136</v>
      </c>
      <c r="C7" s="82" t="s">
        <v>92</v>
      </c>
      <c r="D7" s="67" t="s">
        <v>87</v>
      </c>
      <c r="E7" s="263"/>
      <c r="F7" s="263"/>
      <c r="G7" s="263"/>
    </row>
    <row r="8" spans="1:25" ht="45.75" customHeight="1" x14ac:dyDescent="0.35">
      <c r="A8" s="269"/>
      <c r="B8" s="83" t="s">
        <v>108</v>
      </c>
      <c r="C8" s="82" t="s">
        <v>113</v>
      </c>
      <c r="D8" s="67" t="s">
        <v>87</v>
      </c>
      <c r="E8" s="263"/>
      <c r="F8" s="263"/>
      <c r="G8" s="263"/>
    </row>
    <row r="9" spans="1:25" ht="57.75" customHeight="1" x14ac:dyDescent="0.35">
      <c r="A9" s="269"/>
      <c r="B9" s="83" t="s">
        <v>109</v>
      </c>
      <c r="C9" s="82" t="s">
        <v>114</v>
      </c>
      <c r="D9" s="67" t="s">
        <v>87</v>
      </c>
      <c r="E9" s="263"/>
      <c r="F9" s="263"/>
      <c r="G9" s="263"/>
    </row>
    <row r="10" spans="1:25" ht="68.25" customHeight="1" x14ac:dyDescent="0.35">
      <c r="A10" s="269"/>
      <c r="B10" s="83" t="s">
        <v>116</v>
      </c>
      <c r="C10" s="82" t="s">
        <v>115</v>
      </c>
      <c r="D10" s="67" t="s">
        <v>87</v>
      </c>
      <c r="E10" s="263"/>
      <c r="F10" s="263"/>
      <c r="G10" s="263"/>
    </row>
    <row r="11" spans="1:25" ht="100" customHeight="1" x14ac:dyDescent="0.35">
      <c r="A11" s="269"/>
      <c r="B11" s="220" t="s">
        <v>110</v>
      </c>
      <c r="C11" s="106" t="s">
        <v>96</v>
      </c>
      <c r="D11" s="67" t="s">
        <v>87</v>
      </c>
      <c r="E11" s="263"/>
      <c r="F11" s="263"/>
      <c r="G11" s="263"/>
    </row>
    <row r="12" spans="1:25" ht="100" customHeight="1" x14ac:dyDescent="0.35">
      <c r="A12" s="269"/>
      <c r="B12" s="220" t="s">
        <v>111</v>
      </c>
      <c r="C12" s="106" t="s">
        <v>97</v>
      </c>
      <c r="D12" s="67" t="s">
        <v>87</v>
      </c>
      <c r="E12" s="263"/>
      <c r="F12" s="263"/>
      <c r="G12" s="263"/>
    </row>
    <row r="13" spans="1:25" ht="100" customHeight="1" x14ac:dyDescent="0.35">
      <c r="A13" s="270"/>
      <c r="B13" s="90" t="s">
        <v>112</v>
      </c>
      <c r="C13" s="91"/>
      <c r="D13" s="92" t="s">
        <v>87</v>
      </c>
      <c r="E13" s="263"/>
      <c r="F13" s="263"/>
      <c r="G13" s="263"/>
    </row>
    <row r="14" spans="1:25" ht="67.5" customHeight="1" x14ac:dyDescent="0.35">
      <c r="A14" s="278" t="s">
        <v>158</v>
      </c>
      <c r="B14" s="279"/>
      <c r="C14" s="279"/>
      <c r="D14" s="279"/>
      <c r="E14" s="279"/>
      <c r="F14" s="279"/>
      <c r="G14" s="280"/>
    </row>
    <row r="15" spans="1:25" ht="29.25" customHeight="1" x14ac:dyDescent="0.35">
      <c r="A15" s="281" t="s">
        <v>153</v>
      </c>
      <c r="B15" s="282"/>
      <c r="C15" s="282"/>
      <c r="D15" s="283" t="s">
        <v>148</v>
      </c>
      <c r="E15" s="283"/>
      <c r="F15" s="283"/>
      <c r="G15" s="284"/>
    </row>
    <row r="16" spans="1:25" s="158" customFormat="1" ht="98.25" customHeight="1" x14ac:dyDescent="0.35">
      <c r="A16" s="275" t="s">
        <v>319</v>
      </c>
      <c r="B16" s="276"/>
      <c r="C16" s="276"/>
      <c r="D16" s="276"/>
      <c r="E16" s="276"/>
      <c r="F16" s="276"/>
      <c r="G16" s="277"/>
    </row>
  </sheetData>
  <mergeCells count="19">
    <mergeCell ref="A16:G16"/>
    <mergeCell ref="E10:G10"/>
    <mergeCell ref="E11:G11"/>
    <mergeCell ref="E12:G12"/>
    <mergeCell ref="E13:G13"/>
    <mergeCell ref="A14:G14"/>
    <mergeCell ref="A15:C15"/>
    <mergeCell ref="D15:G15"/>
    <mergeCell ref="E9:G9"/>
    <mergeCell ref="A1:B2"/>
    <mergeCell ref="C1:G1"/>
    <mergeCell ref="C2:G2"/>
    <mergeCell ref="A3:G3"/>
    <mergeCell ref="A7:A13"/>
    <mergeCell ref="A4:G4"/>
    <mergeCell ref="A5:G5"/>
    <mergeCell ref="E6:G6"/>
    <mergeCell ref="E7:G7"/>
    <mergeCell ref="E8:G8"/>
  </mergeCells>
  <conditionalFormatting sqref="A14:G16">
    <cfRule type="expression" dxfId="33" priority="1">
      <formula>$E$7="No"</formula>
    </cfRule>
  </conditionalFormatting>
  <conditionalFormatting sqref="B8:G13">
    <cfRule type="expression" dxfId="32" priority="2">
      <formula>$E$7="No"</formula>
    </cfRule>
  </conditionalFormatting>
  <conditionalFormatting sqref="C2">
    <cfRule type="dataBar" priority="20">
      <dataBar>
        <cfvo type="num" val="0"/>
        <cfvo type="num" val="1"/>
        <color rgb="FF00B050"/>
      </dataBar>
      <extLst>
        <ext xmlns:x14="http://schemas.microsoft.com/office/spreadsheetml/2009/9/main" uri="{B025F937-C7B1-47D3-B67F-A62EFF666E3E}">
          <x14:id>{C54DE6A9-7753-4654-8B69-9A2C54C324EF}</x14:id>
        </ext>
      </extLst>
    </cfRule>
  </conditionalFormatting>
  <hyperlinks>
    <hyperlink ref="D15" r:id="rId1" xr:uid="{00000000-0004-0000-0500-000000000000}"/>
  </hyperlinks>
  <pageMargins left="0.70866141732283472" right="0.70866141732283472" top="0.74803149606299213" bottom="0.74803149606299213" header="0.31496062992125984" footer="0.31496062992125984"/>
  <pageSetup paperSize="9" scale="57" orientation="landscape" r:id="rId2"/>
  <extLst>
    <ext xmlns:x14="http://schemas.microsoft.com/office/spreadsheetml/2009/9/main" uri="{78C0D931-6437-407d-A8EE-F0AAD7539E65}">
      <x14:conditionalFormattings>
        <x14:conditionalFormatting xmlns:xm="http://schemas.microsoft.com/office/excel/2006/main">
          <x14:cfRule type="dataBar" id="{C54DE6A9-7753-4654-8B69-9A2C54C324EF}">
            <x14:dataBar minLength="0" maxLength="100" gradient="0">
              <x14:cfvo type="num">
                <xm:f>0</xm:f>
              </x14:cfvo>
              <x14:cfvo type="num">
                <xm:f>1</xm:f>
              </x14:cfvo>
              <x14:negativeFillColor rgb="FFFF0000"/>
              <x14:axisColor rgb="FF000000"/>
            </x14:dataBar>
          </x14:cfRule>
          <xm:sqref>C2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Dropdowns!$A$2:$A$4</xm:f>
          </x14:formula1>
          <xm:sqref>E7:G7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0" tint="-0.34998626667073579"/>
    <pageSetUpPr fitToPage="1"/>
  </sheetPr>
  <dimension ref="A1:Z14"/>
  <sheetViews>
    <sheetView zoomScale="85" zoomScaleNormal="85" zoomScaleSheetLayoutView="80" workbookViewId="0">
      <pane ySplit="2" topLeftCell="A3" activePane="bottomLeft" state="frozen"/>
      <selection activeCell="B32" sqref="B32"/>
      <selection pane="bottomLeft" sqref="A1:B2"/>
    </sheetView>
  </sheetViews>
  <sheetFormatPr defaultColWidth="37.1796875" defaultRowHeight="14.5" x14ac:dyDescent="0.35"/>
  <cols>
    <col min="1" max="1" width="10.26953125" style="150" customWidth="1"/>
    <col min="2" max="2" width="52.453125" style="149" customWidth="1"/>
    <col min="3" max="3" width="29.7265625" style="149" customWidth="1"/>
    <col min="4" max="4" width="13.81640625" style="149" customWidth="1"/>
    <col min="5" max="7" width="21.26953125" style="154" customWidth="1"/>
    <col min="8" max="21" width="37.1796875" style="150"/>
    <col min="22" max="22" width="0" style="150" hidden="1" customWidth="1"/>
    <col min="23" max="25" width="37.1796875" style="150" hidden="1" customWidth="1"/>
    <col min="26" max="27" width="0" style="150" hidden="1" customWidth="1"/>
    <col min="28" max="16384" width="37.1796875" style="150"/>
  </cols>
  <sheetData>
    <row r="1" spans="1:26" ht="23.25" customHeight="1" x14ac:dyDescent="0.35">
      <c r="A1" s="229" t="s">
        <v>192</v>
      </c>
      <c r="B1" s="231"/>
      <c r="C1" s="231" t="s">
        <v>101</v>
      </c>
      <c r="D1" s="231"/>
      <c r="E1" s="231"/>
      <c r="F1" s="231"/>
      <c r="G1" s="231"/>
      <c r="W1" s="155" t="s">
        <v>94</v>
      </c>
      <c r="X1" s="155" t="s">
        <v>91</v>
      </c>
      <c r="Y1" s="155" t="s">
        <v>100</v>
      </c>
    </row>
    <row r="2" spans="1:26" ht="23.5" x14ac:dyDescent="0.35">
      <c r="A2" s="231"/>
      <c r="B2" s="231"/>
      <c r="C2" s="264">
        <f>IFERROR(Z2,0)</f>
        <v>0</v>
      </c>
      <c r="D2" s="264"/>
      <c r="E2" s="264"/>
      <c r="F2" s="264"/>
      <c r="G2" s="264"/>
      <c r="W2" s="155">
        <f>IF(E6="",1)+IF(E6="No",1)+IF(E6="Yes - 1 Organisation",6)+IF(E6="Yes - 2 Organisations",9)+IF(E6="Yes - 3 Organisations",12)+IF(E6="Yes - 4 Organisations",15)+IF(E6="Yes - 5 Organisations",18)</f>
        <v>1</v>
      </c>
      <c r="X2" s="155">
        <f>COUNTA(E6,E7,E8,B10:G10,B11:G11,B12:G12,B13:G13,B14:G14)</f>
        <v>0</v>
      </c>
      <c r="Y2" s="155">
        <f>X2/W2</f>
        <v>0</v>
      </c>
      <c r="Z2" s="150">
        <f>_xlfn.IFNA(Y2,0)</f>
        <v>0</v>
      </c>
    </row>
    <row r="3" spans="1:26" ht="96" customHeight="1" x14ac:dyDescent="0.35">
      <c r="A3" s="233" t="s">
        <v>170</v>
      </c>
      <c r="B3" s="233"/>
      <c r="C3" s="233"/>
      <c r="D3" s="233"/>
      <c r="E3" s="233"/>
      <c r="F3" s="233"/>
      <c r="G3" s="233"/>
    </row>
    <row r="4" spans="1:26" ht="15" customHeight="1" x14ac:dyDescent="0.35">
      <c r="A4" s="286" t="s">
        <v>173</v>
      </c>
      <c r="B4" s="287"/>
      <c r="C4" s="287"/>
      <c r="D4" s="287"/>
      <c r="E4" s="287"/>
      <c r="F4" s="287"/>
      <c r="G4" s="288"/>
    </row>
    <row r="5" spans="1:26" ht="26" x14ac:dyDescent="0.35">
      <c r="A5" s="107" t="s">
        <v>245</v>
      </c>
      <c r="B5" s="107" t="s">
        <v>84</v>
      </c>
      <c r="C5" s="107" t="s">
        <v>85</v>
      </c>
      <c r="D5" s="107" t="s">
        <v>95</v>
      </c>
      <c r="E5" s="285" t="s">
        <v>86</v>
      </c>
      <c r="F5" s="285"/>
      <c r="G5" s="285"/>
    </row>
    <row r="6" spans="1:26" ht="83.25" customHeight="1" x14ac:dyDescent="0.35">
      <c r="A6" s="289">
        <v>4.3</v>
      </c>
      <c r="B6" s="83" t="s">
        <v>234</v>
      </c>
      <c r="C6" s="106" t="s">
        <v>233</v>
      </c>
      <c r="D6" s="67" t="s">
        <v>87</v>
      </c>
      <c r="E6" s="263"/>
      <c r="F6" s="263"/>
      <c r="G6" s="263"/>
    </row>
    <row r="7" spans="1:26" ht="83.25" customHeight="1" x14ac:dyDescent="0.35">
      <c r="A7" s="289"/>
      <c r="B7" s="83" t="s">
        <v>235</v>
      </c>
      <c r="C7" s="166" t="s">
        <v>92</v>
      </c>
      <c r="D7" s="67" t="s">
        <v>236</v>
      </c>
      <c r="E7" s="291"/>
      <c r="F7" s="292"/>
      <c r="G7" s="293"/>
    </row>
    <row r="8" spans="1:26" ht="189" customHeight="1" x14ac:dyDescent="0.35">
      <c r="A8" s="289"/>
      <c r="B8" s="83" t="s">
        <v>232</v>
      </c>
      <c r="C8" s="106" t="s">
        <v>92</v>
      </c>
      <c r="D8" s="67" t="s">
        <v>87</v>
      </c>
      <c r="E8" s="263"/>
      <c r="F8" s="263"/>
      <c r="G8" s="263"/>
    </row>
    <row r="9" spans="1:26" ht="25.5" customHeight="1" x14ac:dyDescent="0.35">
      <c r="A9" s="289"/>
      <c r="B9" s="107" t="s">
        <v>125</v>
      </c>
      <c r="C9" s="271" t="s">
        <v>117</v>
      </c>
      <c r="D9" s="272"/>
      <c r="E9" s="273"/>
      <c r="F9" s="274" t="s">
        <v>118</v>
      </c>
      <c r="G9" s="274"/>
    </row>
    <row r="10" spans="1:26" ht="80.150000000000006" customHeight="1" x14ac:dyDescent="0.35">
      <c r="A10" s="289"/>
      <c r="B10" s="119"/>
      <c r="C10" s="294"/>
      <c r="D10" s="295"/>
      <c r="E10" s="296"/>
      <c r="F10" s="294"/>
      <c r="G10" s="296"/>
    </row>
    <row r="11" spans="1:26" ht="80.150000000000006" customHeight="1" x14ac:dyDescent="0.35">
      <c r="A11" s="289"/>
      <c r="B11" s="120"/>
      <c r="C11" s="294"/>
      <c r="D11" s="295"/>
      <c r="E11" s="296"/>
      <c r="F11" s="294"/>
      <c r="G11" s="296"/>
    </row>
    <row r="12" spans="1:26" ht="80.150000000000006" customHeight="1" x14ac:dyDescent="0.35">
      <c r="A12" s="289"/>
      <c r="B12" s="119"/>
      <c r="C12" s="294"/>
      <c r="D12" s="295"/>
      <c r="E12" s="296"/>
      <c r="F12" s="294"/>
      <c r="G12" s="296"/>
    </row>
    <row r="13" spans="1:26" ht="80.150000000000006" customHeight="1" x14ac:dyDescent="0.35">
      <c r="A13" s="289"/>
      <c r="B13" s="119"/>
      <c r="C13" s="294"/>
      <c r="D13" s="295"/>
      <c r="E13" s="296"/>
      <c r="F13" s="294"/>
      <c r="G13" s="296"/>
    </row>
    <row r="14" spans="1:26" ht="80.150000000000006" customHeight="1" x14ac:dyDescent="0.35">
      <c r="A14" s="290"/>
      <c r="B14" s="119"/>
      <c r="C14" s="294"/>
      <c r="D14" s="295"/>
      <c r="E14" s="296"/>
      <c r="F14" s="294"/>
      <c r="G14" s="296"/>
    </row>
  </sheetData>
  <mergeCells count="22">
    <mergeCell ref="A6:A14"/>
    <mergeCell ref="E7:G7"/>
    <mergeCell ref="C12:E12"/>
    <mergeCell ref="F12:G12"/>
    <mergeCell ref="C13:E13"/>
    <mergeCell ref="F13:G13"/>
    <mergeCell ref="C14:E14"/>
    <mergeCell ref="F14:G14"/>
    <mergeCell ref="C10:E10"/>
    <mergeCell ref="F10:G10"/>
    <mergeCell ref="C11:E11"/>
    <mergeCell ref="F11:G11"/>
    <mergeCell ref="A1:B2"/>
    <mergeCell ref="C1:G1"/>
    <mergeCell ref="C2:G2"/>
    <mergeCell ref="A3:G3"/>
    <mergeCell ref="A4:G4"/>
    <mergeCell ref="E5:G5"/>
    <mergeCell ref="E6:G6"/>
    <mergeCell ref="E8:G8"/>
    <mergeCell ref="C9:E9"/>
    <mergeCell ref="F9:G9"/>
  </mergeCells>
  <conditionalFormatting sqref="B7:D7">
    <cfRule type="expression" dxfId="31" priority="1">
      <formula>$E$6="No"</formula>
    </cfRule>
  </conditionalFormatting>
  <conditionalFormatting sqref="B8:D8">
    <cfRule type="expression" dxfId="30" priority="22">
      <formula>$E$6="No"</formula>
    </cfRule>
  </conditionalFormatting>
  <conditionalFormatting sqref="C2">
    <cfRule type="dataBar" priority="23">
      <dataBar>
        <cfvo type="num" val="0"/>
        <cfvo type="num" val="1"/>
        <color rgb="FF00B050"/>
      </dataBar>
      <extLst>
        <ext xmlns:x14="http://schemas.microsoft.com/office/spreadsheetml/2009/9/main" uri="{B025F937-C7B1-47D3-B67F-A62EFF666E3E}">
          <x14:id>{2CFE9D22-C25B-4653-9D6F-304F076C2E41}</x14:id>
        </ext>
      </extLst>
    </cfRule>
  </conditionalFormatting>
  <dataValidations count="1">
    <dataValidation type="list" allowBlank="1" showInputMessage="1" showErrorMessage="1" sqref="F6:G6 E6" xr:uid="{2558E33B-F9CB-48A6-A51C-7DD353969E81}">
      <formula1>"No, Yes - 1 Organisation, Yes - 2 Organisations, Yes - 3 Organisations, Yes - 4 Organisations, Yes - 5 Organisations"</formula1>
    </dataValidation>
  </dataValidations>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78C0D931-6437-407d-A8EE-F0AAD7539E65}">
      <x14:conditionalFormattings>
        <x14:conditionalFormatting xmlns:xm="http://schemas.microsoft.com/office/excel/2006/main">
          <x14:cfRule type="dataBar" id="{2CFE9D22-C25B-4653-9D6F-304F076C2E41}">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0F299-1760-48BF-A157-490AD0E1427A}">
  <sheetPr codeName="Sheet34">
    <tabColor theme="0" tint="-0.34998626667073579"/>
    <pageSetUpPr fitToPage="1"/>
  </sheetPr>
  <dimension ref="A1:V6"/>
  <sheetViews>
    <sheetView zoomScale="85" zoomScaleNormal="85" zoomScaleSheetLayoutView="85" workbookViewId="0">
      <pane ySplit="2" topLeftCell="A4" activePane="bottomLeft" state="frozen"/>
      <selection activeCell="B32" sqref="B32"/>
      <selection pane="bottomLeft" activeCell="A7" sqref="A7"/>
    </sheetView>
  </sheetViews>
  <sheetFormatPr defaultColWidth="37.1796875" defaultRowHeight="14.5" x14ac:dyDescent="0.35"/>
  <cols>
    <col min="1" max="1" width="52.453125" style="149" customWidth="1"/>
    <col min="2" max="4" width="35.7265625" style="154" customWidth="1"/>
    <col min="5" max="10" width="15.7265625" style="150" customWidth="1"/>
    <col min="11" max="13" width="15.7265625" style="150" hidden="1" customWidth="1"/>
    <col min="14" max="19" width="37.1796875" style="150"/>
    <col min="20" max="22" width="0" style="150" hidden="1" customWidth="1"/>
    <col min="23" max="16384" width="37.1796875" style="150"/>
  </cols>
  <sheetData>
    <row r="1" spans="1:22" ht="30" customHeight="1" x14ac:dyDescent="0.35">
      <c r="A1" s="229" t="s">
        <v>380</v>
      </c>
      <c r="B1" s="231" t="s">
        <v>101</v>
      </c>
      <c r="C1" s="231"/>
      <c r="D1" s="231"/>
      <c r="K1" s="156"/>
      <c r="L1" s="156"/>
      <c r="M1" s="156"/>
      <c r="T1" s="156"/>
      <c r="U1" s="156"/>
    </row>
    <row r="2" spans="1:22" ht="30" customHeight="1" x14ac:dyDescent="0.35">
      <c r="A2" s="229"/>
      <c r="B2" s="297">
        <f>IFERROR(M2,0)</f>
        <v>0</v>
      </c>
      <c r="C2" s="297"/>
      <c r="D2" s="297"/>
      <c r="K2" s="219">
        <v>2</v>
      </c>
      <c r="L2" s="219">
        <f>COUNTA(B5:D6)</f>
        <v>0</v>
      </c>
      <c r="M2" s="219">
        <f>L2/K2</f>
        <v>0</v>
      </c>
      <c r="T2" s="155" t="s">
        <v>94</v>
      </c>
      <c r="U2" s="155" t="s">
        <v>91</v>
      </c>
      <c r="V2" s="155" t="s">
        <v>100</v>
      </c>
    </row>
    <row r="3" spans="1:22" ht="96" customHeight="1" x14ac:dyDescent="0.35">
      <c r="A3" s="265" t="s">
        <v>171</v>
      </c>
      <c r="B3" s="266"/>
      <c r="C3" s="266"/>
      <c r="D3" s="267"/>
      <c r="T3" s="155">
        <f>IF(B5="No",1)+IF(B5="",1)+IF(B5="Yes",7)</f>
        <v>1</v>
      </c>
      <c r="U3" s="155">
        <f>COUNTA(B5:D6)</f>
        <v>0</v>
      </c>
      <c r="V3" s="155">
        <f>U3/T3</f>
        <v>0</v>
      </c>
    </row>
    <row r="4" spans="1:22" x14ac:dyDescent="0.35">
      <c r="A4" s="207" t="s">
        <v>84</v>
      </c>
      <c r="B4" s="274" t="s">
        <v>86</v>
      </c>
      <c r="C4" s="274"/>
      <c r="D4" s="274"/>
    </row>
    <row r="5" spans="1:22" ht="231" customHeight="1" x14ac:dyDescent="0.35">
      <c r="A5" s="170" t="s">
        <v>383</v>
      </c>
      <c r="B5" s="263"/>
      <c r="C5" s="263"/>
      <c r="D5" s="263"/>
    </row>
    <row r="6" spans="1:22" ht="201.75" customHeight="1" x14ac:dyDescent="0.35">
      <c r="A6" s="83" t="s">
        <v>384</v>
      </c>
      <c r="B6" s="263"/>
      <c r="C6" s="263"/>
      <c r="D6" s="263"/>
    </row>
  </sheetData>
  <mergeCells count="7">
    <mergeCell ref="B6:D6"/>
    <mergeCell ref="A1:A2"/>
    <mergeCell ref="B1:D1"/>
    <mergeCell ref="B2:D2"/>
    <mergeCell ref="A3:D3"/>
    <mergeCell ref="B4:D4"/>
    <mergeCell ref="B5:D5"/>
  </mergeCells>
  <conditionalFormatting sqref="A6:D6">
    <cfRule type="expression" dxfId="29" priority="65">
      <formula>$B$5="No"</formula>
    </cfRule>
  </conditionalFormatting>
  <conditionalFormatting sqref="B2">
    <cfRule type="dataBar" priority="3">
      <dataBar>
        <cfvo type="num" val="0"/>
        <cfvo type="num" val="1"/>
        <color rgb="FF00B050"/>
      </dataBar>
      <extLst>
        <ext xmlns:x14="http://schemas.microsoft.com/office/spreadsheetml/2009/9/main" uri="{B025F937-C7B1-47D3-B67F-A62EFF666E3E}">
          <x14:id>{B2DE7488-19BB-4D02-AE02-6FFF63D2B09D}</x14:id>
        </ext>
      </extLst>
    </cfRule>
  </conditionalFormatting>
  <pageMargins left="0.70866141732283472" right="0.70866141732283472" top="0.74803149606299213" bottom="0.74803149606299213" header="0.31496062992125984" footer="0.31496062992125984"/>
  <pageSetup paperSize="9" scale="57" orientation="landscape" r:id="rId1"/>
  <extLst>
    <ext xmlns:x14="http://schemas.microsoft.com/office/spreadsheetml/2009/9/main" uri="{78C0D931-6437-407d-A8EE-F0AAD7539E65}">
      <x14:conditionalFormattings>
        <x14:conditionalFormatting xmlns:xm="http://schemas.microsoft.com/office/excel/2006/main">
          <x14:cfRule type="dataBar" id="{B2DE7488-19BB-4D02-AE02-6FFF63D2B09D}">
            <x14:dataBar minLength="0" maxLength="100" gradient="0">
              <x14:cfvo type="num">
                <xm:f>0</xm:f>
              </x14:cfvo>
              <x14:cfvo type="num">
                <xm:f>1</xm:f>
              </x14:cfvo>
              <x14:negativeFillColor rgb="FFFF0000"/>
              <x14:axisColor rgb="FF000000"/>
            </x14:dataBar>
          </x14:cfRule>
          <xm:sqref>B2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BB62A-A0E3-4547-8788-89BE96D9A990}">
  <sheetPr codeName="Sheet6">
    <tabColor theme="8" tint="0.79998168889431442"/>
    <pageSetUpPr fitToPage="1"/>
  </sheetPr>
  <dimension ref="A1:Y8"/>
  <sheetViews>
    <sheetView zoomScale="85" zoomScaleNormal="85" zoomScaleSheetLayoutView="70" workbookViewId="0">
      <selection activeCell="A8" sqref="A8"/>
    </sheetView>
  </sheetViews>
  <sheetFormatPr defaultColWidth="9.1796875" defaultRowHeight="14.5" x14ac:dyDescent="0.35"/>
  <cols>
    <col min="1" max="1" width="92.7265625" style="149" customWidth="1"/>
    <col min="2" max="4" width="15.7265625" style="149" customWidth="1"/>
    <col min="5" max="7" width="15.7265625" style="150" customWidth="1"/>
    <col min="8" max="8" width="5.1796875" style="151" customWidth="1"/>
    <col min="9" max="22" width="9.1796875" style="151"/>
    <col min="23" max="25" width="9.1796875" style="151" hidden="1" customWidth="1"/>
    <col min="26" max="16384" width="9.1796875" style="151"/>
  </cols>
  <sheetData>
    <row r="1" spans="1:25" ht="23.25" customHeight="1" x14ac:dyDescent="0.35">
      <c r="A1" s="301" t="s">
        <v>267</v>
      </c>
      <c r="B1" s="168"/>
      <c r="C1" s="168"/>
      <c r="D1" s="168"/>
      <c r="E1" s="308" t="s">
        <v>101</v>
      </c>
      <c r="F1" s="309"/>
      <c r="G1" s="310"/>
      <c r="W1" s="152" t="s">
        <v>94</v>
      </c>
      <c r="X1" s="152" t="s">
        <v>91</v>
      </c>
      <c r="Y1" s="152" t="s">
        <v>100</v>
      </c>
    </row>
    <row r="2" spans="1:25" ht="24" thickBot="1" x14ac:dyDescent="0.4">
      <c r="A2" s="302"/>
      <c r="B2" s="169"/>
      <c r="C2" s="169"/>
      <c r="D2" s="169"/>
      <c r="E2" s="306">
        <f>IFERROR(Y2,0)</f>
        <v>0</v>
      </c>
      <c r="F2" s="306"/>
      <c r="G2" s="307"/>
      <c r="W2" s="152">
        <v>2</v>
      </c>
      <c r="X2" s="152">
        <f>COUNTA(B7:G8)</f>
        <v>0</v>
      </c>
      <c r="Y2" s="152">
        <f>X2/W2</f>
        <v>0</v>
      </c>
    </row>
    <row r="3" spans="1:25" ht="94.5" customHeight="1" x14ac:dyDescent="0.35">
      <c r="A3" s="303" t="s">
        <v>170</v>
      </c>
      <c r="B3" s="304"/>
      <c r="C3" s="304"/>
      <c r="D3" s="304"/>
      <c r="E3" s="304"/>
      <c r="F3" s="304"/>
      <c r="G3" s="305"/>
    </row>
    <row r="4" spans="1:25" ht="23.25" customHeight="1" x14ac:dyDescent="0.35">
      <c r="A4" s="271" t="s">
        <v>84</v>
      </c>
      <c r="B4" s="272"/>
      <c r="C4" s="272"/>
      <c r="D4" s="272"/>
      <c r="E4" s="272"/>
      <c r="F4" s="272"/>
      <c r="G4" s="273"/>
    </row>
    <row r="5" spans="1:25" ht="79.5" customHeight="1" x14ac:dyDescent="0.35">
      <c r="A5" s="265" t="s">
        <v>268</v>
      </c>
      <c r="B5" s="266"/>
      <c r="C5" s="266"/>
      <c r="D5" s="266"/>
      <c r="E5" s="266"/>
      <c r="F5" s="266"/>
      <c r="G5" s="267"/>
    </row>
    <row r="6" spans="1:25" ht="15" customHeight="1" x14ac:dyDescent="0.35">
      <c r="A6" s="146" t="s">
        <v>0</v>
      </c>
      <c r="B6" s="271" t="s">
        <v>237</v>
      </c>
      <c r="C6" s="272"/>
      <c r="D6" s="272"/>
      <c r="E6" s="272"/>
      <c r="F6" s="272"/>
      <c r="G6" s="273"/>
    </row>
    <row r="7" spans="1:25" ht="35.15" customHeight="1" x14ac:dyDescent="0.35">
      <c r="A7" s="199" t="s">
        <v>324</v>
      </c>
      <c r="B7" s="298"/>
      <c r="C7" s="299"/>
      <c r="D7" s="299"/>
      <c r="E7" s="299"/>
      <c r="F7" s="299"/>
      <c r="G7" s="300"/>
    </row>
    <row r="8" spans="1:25" ht="35.15" customHeight="1" x14ac:dyDescent="0.35">
      <c r="A8" s="199" t="s">
        <v>344</v>
      </c>
      <c r="B8" s="298"/>
      <c r="C8" s="299"/>
      <c r="D8" s="299"/>
      <c r="E8" s="299"/>
      <c r="F8" s="299"/>
      <c r="G8" s="300"/>
    </row>
  </sheetData>
  <dataConsolidate link="1"/>
  <mergeCells count="9">
    <mergeCell ref="B7:G7"/>
    <mergeCell ref="B8:G8"/>
    <mergeCell ref="A4:G4"/>
    <mergeCell ref="A5:G5"/>
    <mergeCell ref="A1:A2"/>
    <mergeCell ref="A3:G3"/>
    <mergeCell ref="E2:G2"/>
    <mergeCell ref="E1:G1"/>
    <mergeCell ref="B6:G6"/>
  </mergeCells>
  <phoneticPr fontId="7" type="noConversion"/>
  <conditionalFormatting sqref="E2">
    <cfRule type="dataBar" priority="2">
      <dataBar>
        <cfvo type="num" val="0"/>
        <cfvo type="num" val="1"/>
        <color rgb="FF00B050"/>
      </dataBar>
      <extLst>
        <ext xmlns:x14="http://schemas.microsoft.com/office/spreadsheetml/2009/9/main" uri="{B025F937-C7B1-47D3-B67F-A62EFF666E3E}">
          <x14:id>{50471B10-3C79-4F36-80AF-001BAA67A71C}</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50471B10-3C79-4F36-80AF-001BAA67A71C}">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2783102-C249-47EF-88CD-11013E3D1654}">
          <x14:formula1>
            <xm:f>Dropdowns!$A$3:$A$4</xm:f>
          </x14:formula1>
          <xm:sqref>B7:B8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8" tint="0.39997558519241921"/>
    <pageSetUpPr fitToPage="1"/>
  </sheetPr>
  <dimension ref="A1:Z6"/>
  <sheetViews>
    <sheetView zoomScale="90" zoomScaleNormal="90" zoomScaleSheetLayoutView="70" workbookViewId="0">
      <pane xSplit="2" ySplit="4" topLeftCell="C5" activePane="bottomRight" state="frozen"/>
      <selection pane="topRight" activeCell="C1" sqref="C1"/>
      <selection pane="bottomLeft" activeCell="A5" sqref="A5"/>
      <selection pane="bottomRight" activeCell="C6" sqref="C6"/>
    </sheetView>
  </sheetViews>
  <sheetFormatPr defaultColWidth="9.1796875" defaultRowHeight="14.5" x14ac:dyDescent="0.35"/>
  <cols>
    <col min="1" max="1" width="9.7265625" style="153" bestFit="1" customWidth="1"/>
    <col min="2" max="2" width="60.7265625" style="149" customWidth="1"/>
    <col min="3" max="3" width="46.26953125" style="150" customWidth="1"/>
    <col min="4" max="4" width="15.26953125" style="150" customWidth="1"/>
    <col min="5" max="8" width="29.1796875" style="150" customWidth="1"/>
    <col min="9" max="9" width="5.1796875" style="151" customWidth="1"/>
    <col min="10" max="20" width="9.1796875" style="151"/>
    <col min="21" max="30" width="9.1796875" style="151" customWidth="1"/>
    <col min="31" max="31" width="11.7265625" style="151" customWidth="1"/>
    <col min="32" max="35" width="9.1796875" style="151" customWidth="1"/>
    <col min="36" max="16384" width="9.1796875" style="151"/>
  </cols>
  <sheetData>
    <row r="1" spans="1:26" ht="23" x14ac:dyDescent="0.35">
      <c r="A1" s="315" t="s">
        <v>189</v>
      </c>
      <c r="B1" s="309"/>
      <c r="C1" s="309"/>
      <c r="D1" s="309"/>
      <c r="E1" s="308" t="s">
        <v>101</v>
      </c>
      <c r="F1" s="309"/>
      <c r="G1" s="309"/>
      <c r="H1" s="310"/>
      <c r="X1" s="152" t="s">
        <v>94</v>
      </c>
      <c r="Y1" s="152" t="s">
        <v>91</v>
      </c>
      <c r="Z1" s="152" t="s">
        <v>100</v>
      </c>
    </row>
    <row r="2" spans="1:26" ht="24" thickBot="1" x14ac:dyDescent="0.4">
      <c r="A2" s="316"/>
      <c r="B2" s="317"/>
      <c r="C2" s="317"/>
      <c r="D2" s="317"/>
      <c r="E2" s="306">
        <f>IFERROR(Z2,0)</f>
        <v>0</v>
      </c>
      <c r="F2" s="306"/>
      <c r="G2" s="306"/>
      <c r="H2" s="307"/>
      <c r="X2" s="152">
        <v>1</v>
      </c>
      <c r="Y2" s="152">
        <f>COUNTA(E5)</f>
        <v>0</v>
      </c>
      <c r="Z2" s="152">
        <f>Y2/X2</f>
        <v>0</v>
      </c>
    </row>
    <row r="3" spans="1:26" ht="94.5" customHeight="1" x14ac:dyDescent="0.35">
      <c r="A3" s="233" t="s">
        <v>170</v>
      </c>
      <c r="B3" s="233"/>
      <c r="C3" s="233"/>
      <c r="D3" s="233"/>
      <c r="E3" s="233"/>
      <c r="F3" s="233"/>
      <c r="G3" s="233"/>
      <c r="H3" s="233"/>
    </row>
    <row r="4" spans="1:26" ht="26" x14ac:dyDescent="0.35">
      <c r="A4" s="107" t="s">
        <v>245</v>
      </c>
      <c r="B4" s="68" t="s">
        <v>84</v>
      </c>
      <c r="C4" s="79" t="s">
        <v>85</v>
      </c>
      <c r="D4" s="68" t="s">
        <v>95</v>
      </c>
      <c r="E4" s="274" t="s">
        <v>86</v>
      </c>
      <c r="F4" s="274"/>
      <c r="G4" s="274"/>
      <c r="H4" s="274"/>
    </row>
    <row r="5" spans="1:26" ht="110.25" customHeight="1" x14ac:dyDescent="0.35">
      <c r="A5" s="311" t="s">
        <v>188</v>
      </c>
      <c r="B5" s="312" t="s">
        <v>231</v>
      </c>
      <c r="C5" s="82" t="s">
        <v>379</v>
      </c>
      <c r="D5" s="313" t="s">
        <v>168</v>
      </c>
      <c r="E5" s="314"/>
      <c r="F5" s="314"/>
      <c r="G5" s="314"/>
      <c r="H5" s="314"/>
    </row>
    <row r="6" spans="1:26" ht="65.150000000000006" customHeight="1" x14ac:dyDescent="0.35">
      <c r="A6" s="311"/>
      <c r="B6" s="312"/>
      <c r="C6" s="183">
        <v>300000</v>
      </c>
      <c r="D6" s="313"/>
      <c r="E6" s="314"/>
      <c r="F6" s="314"/>
      <c r="G6" s="314"/>
      <c r="H6" s="314"/>
    </row>
  </sheetData>
  <dataConsolidate link="1"/>
  <mergeCells count="9">
    <mergeCell ref="A5:A6"/>
    <mergeCell ref="B5:B6"/>
    <mergeCell ref="D5:D6"/>
    <mergeCell ref="E5:H6"/>
    <mergeCell ref="A1:D2"/>
    <mergeCell ref="E1:H1"/>
    <mergeCell ref="E2:H2"/>
    <mergeCell ref="A3:H3"/>
    <mergeCell ref="E4:H4"/>
  </mergeCells>
  <phoneticPr fontId="7" type="noConversion"/>
  <conditionalFormatting sqref="E2">
    <cfRule type="dataBar" priority="3">
      <dataBar>
        <cfvo type="num" val="0"/>
        <cfvo type="num" val="1"/>
        <color rgb="FF00B050"/>
      </dataBar>
      <extLst>
        <ext xmlns:x14="http://schemas.microsoft.com/office/spreadsheetml/2009/9/main" uri="{B025F937-C7B1-47D3-B67F-A62EFF666E3E}">
          <x14:id>{787B500D-69C2-40D4-B9BF-580DE6C028A2}</x14:id>
        </ext>
      </extLst>
    </cfRule>
  </conditionalFormatting>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787B500D-69C2-40D4-B9BF-580DE6C028A2}">
            <x14:dataBar minLength="0" maxLength="100" gradient="0">
              <x14:cfvo type="num">
                <xm:f>0</xm:f>
              </x14:cfvo>
              <x14:cfvo type="num">
                <xm:f>1</xm:f>
              </x14:cfvo>
              <x14:negativeFillColor rgb="FFFF0000"/>
              <x14:axisColor rgb="FF000000"/>
            </x14:dataBar>
          </x14:cfRule>
          <xm:sqref>E2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Dropdowns!$A$3:$A$4</xm:f>
          </x14:formula1>
          <xm:sqref>E5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C1A39-0527-499B-A1D8-EB7C78B8DBEC}">
  <sheetPr codeName="Sheet33">
    <tabColor theme="8" tint="0.39997558519241921"/>
    <pageSetUpPr fitToPage="1"/>
  </sheetPr>
  <dimension ref="A1:AE13"/>
  <sheetViews>
    <sheetView zoomScale="70" zoomScaleNormal="70" zoomScaleSheetLayoutView="70" workbookViewId="0">
      <pane ySplit="4" topLeftCell="A5" activePane="bottomLeft" state="frozen"/>
      <selection pane="bottomLeft" activeCell="B8" sqref="B8"/>
    </sheetView>
  </sheetViews>
  <sheetFormatPr defaultColWidth="9.1796875" defaultRowHeight="14.5" x14ac:dyDescent="0.35"/>
  <cols>
    <col min="1" max="1" width="9.7265625" style="163" bestFit="1" customWidth="1"/>
    <col min="2" max="2" width="78.7265625" style="164" customWidth="1"/>
    <col min="3" max="3" width="46.26953125" style="165" customWidth="1"/>
    <col min="4" max="4" width="15.26953125" style="165" customWidth="1"/>
    <col min="5" max="6" width="29.1796875" style="165" customWidth="1"/>
    <col min="7" max="7" width="5.1796875" style="162" customWidth="1"/>
    <col min="8" max="19" width="9.1796875" style="162"/>
    <col min="20" max="21" width="9.1796875" style="162" customWidth="1"/>
    <col min="22" max="31" width="9.1796875" style="162" hidden="1" customWidth="1"/>
    <col min="32" max="33" width="9.1796875" style="162" customWidth="1"/>
    <col min="34" max="16384" width="9.1796875" style="162"/>
  </cols>
  <sheetData>
    <row r="1" spans="1:31" ht="23" x14ac:dyDescent="0.35">
      <c r="A1" s="315" t="s">
        <v>270</v>
      </c>
      <c r="B1" s="309"/>
      <c r="C1" s="309"/>
      <c r="D1" s="309"/>
      <c r="E1" s="308" t="s">
        <v>101</v>
      </c>
      <c r="F1" s="309"/>
      <c r="V1" s="152"/>
      <c r="W1" s="152"/>
      <c r="X1" s="152"/>
    </row>
    <row r="2" spans="1:31" ht="24" thickBot="1" x14ac:dyDescent="0.4">
      <c r="A2" s="316"/>
      <c r="B2" s="317"/>
      <c r="C2" s="317"/>
      <c r="D2" s="317"/>
      <c r="E2" s="306">
        <f>IFERROR(Y3,0)</f>
        <v>0</v>
      </c>
      <c r="F2" s="306"/>
      <c r="V2" s="152"/>
      <c r="W2" s="152"/>
      <c r="X2" s="152"/>
    </row>
    <row r="3" spans="1:31" ht="94.5" customHeight="1" x14ac:dyDescent="0.35">
      <c r="A3" s="233" t="s">
        <v>170</v>
      </c>
      <c r="B3" s="233"/>
      <c r="C3" s="233"/>
      <c r="D3" s="233"/>
      <c r="E3" s="233"/>
      <c r="F3" s="233"/>
      <c r="W3" s="162">
        <f>SUM(AD6:AD7)</f>
        <v>0</v>
      </c>
      <c r="X3" s="162">
        <f>SUM(AE6:AE7)</f>
        <v>0</v>
      </c>
      <c r="Y3" s="162" t="e">
        <f>X3/W3</f>
        <v>#DIV/0!</v>
      </c>
    </row>
    <row r="4" spans="1:31" ht="26" x14ac:dyDescent="0.35">
      <c r="A4" s="207" t="s">
        <v>245</v>
      </c>
      <c r="B4" s="207" t="s">
        <v>84</v>
      </c>
      <c r="C4" s="207" t="s">
        <v>85</v>
      </c>
      <c r="D4" s="207" t="s">
        <v>95</v>
      </c>
      <c r="E4" s="274" t="s">
        <v>86</v>
      </c>
      <c r="F4" s="274"/>
    </row>
    <row r="5" spans="1:31" ht="27" customHeight="1" x14ac:dyDescent="0.35">
      <c r="A5" s="318"/>
      <c r="B5" s="319"/>
      <c r="C5" s="319"/>
      <c r="D5" s="320"/>
      <c r="E5" s="210" t="s">
        <v>322</v>
      </c>
      <c r="F5" s="210" t="s">
        <v>321</v>
      </c>
    </row>
    <row r="6" spans="1:31" ht="125.15" customHeight="1" x14ac:dyDescent="0.35">
      <c r="A6" s="311" t="s">
        <v>246</v>
      </c>
      <c r="B6" s="218" t="s">
        <v>385</v>
      </c>
      <c r="C6" s="82" t="s">
        <v>320</v>
      </c>
      <c r="D6" s="313" t="s">
        <v>168</v>
      </c>
      <c r="E6" s="209"/>
      <c r="F6" s="209"/>
      <c r="V6" s="178" cm="1">
        <f t="array" ref="V6:AA6">' Lot Application'!B7:G7</f>
        <v>0</v>
      </c>
      <c r="W6" s="162">
        <v>0</v>
      </c>
      <c r="X6" s="162">
        <v>0</v>
      </c>
      <c r="Y6" s="162">
        <v>0</v>
      </c>
      <c r="Z6" s="162">
        <v>0</v>
      </c>
      <c r="AA6" s="162">
        <v>0</v>
      </c>
      <c r="AC6" s="178">
        <f t="shared" ref="AC6:AC7" si="0">V6</f>
        <v>0</v>
      </c>
      <c r="AD6" s="162">
        <f>IF(AC6="Yes",2,0)</f>
        <v>0</v>
      </c>
      <c r="AE6" s="162">
        <f>IF(AC6="Yes",COUNTA(E6:F6),0)</f>
        <v>0</v>
      </c>
    </row>
    <row r="7" spans="1:31" ht="125.15" customHeight="1" x14ac:dyDescent="0.35">
      <c r="A7" s="311"/>
      <c r="B7" s="218" t="s">
        <v>386</v>
      </c>
      <c r="C7" s="82" t="s">
        <v>320</v>
      </c>
      <c r="D7" s="313"/>
      <c r="E7" s="209"/>
      <c r="F7" s="209"/>
      <c r="V7" s="178" cm="1">
        <f t="array" ref="V7:AA7">' Lot Application'!B8:G8</f>
        <v>0</v>
      </c>
      <c r="W7" s="162">
        <v>0</v>
      </c>
      <c r="X7" s="162">
        <v>0</v>
      </c>
      <c r="Y7" s="162">
        <v>0</v>
      </c>
      <c r="Z7" s="162">
        <v>0</v>
      </c>
      <c r="AA7" s="162">
        <v>0</v>
      </c>
      <c r="AC7" s="178">
        <f t="shared" si="0"/>
        <v>0</v>
      </c>
      <c r="AD7" s="162">
        <f>IF(AC7="Yes",2,0)</f>
        <v>0</v>
      </c>
      <c r="AE7" s="162">
        <f>IF(AC7="Yes",COUNTA(E7:F7),0)</f>
        <v>0</v>
      </c>
    </row>
    <row r="13" spans="1:31" x14ac:dyDescent="0.35">
      <c r="F13" s="165" t="s">
        <v>269</v>
      </c>
    </row>
  </sheetData>
  <sheetProtection selectLockedCells="1"/>
  <dataConsolidate link="1"/>
  <mergeCells count="8">
    <mergeCell ref="A5:D5"/>
    <mergeCell ref="A6:A7"/>
    <mergeCell ref="D6:D7"/>
    <mergeCell ref="A1:D2"/>
    <mergeCell ref="E1:F1"/>
    <mergeCell ref="E2:F2"/>
    <mergeCell ref="A3:F3"/>
    <mergeCell ref="E4:F4"/>
  </mergeCells>
  <phoneticPr fontId="7" type="noConversion"/>
  <conditionalFormatting sqref="E2">
    <cfRule type="dataBar" priority="7">
      <dataBar>
        <cfvo type="num" val="0"/>
        <cfvo type="num" val="1"/>
        <color rgb="FF00B050"/>
      </dataBar>
      <extLst>
        <ext xmlns:x14="http://schemas.microsoft.com/office/spreadsheetml/2009/9/main" uri="{B025F937-C7B1-47D3-B67F-A62EFF666E3E}">
          <x14:id>{02A3CFF9-B868-4266-9E12-4732BDA89F6B}</x14:id>
        </ext>
      </extLst>
    </cfRule>
  </conditionalFormatting>
  <conditionalFormatting sqref="E6:F6">
    <cfRule type="expression" dxfId="28" priority="6">
      <formula>$V$6="No"</formula>
    </cfRule>
  </conditionalFormatting>
  <conditionalFormatting sqref="E7:F7">
    <cfRule type="expression" dxfId="27" priority="5">
      <formula>$V$7="No"</formula>
    </cfRule>
  </conditionalFormatting>
  <dataValidations count="1">
    <dataValidation type="list" allowBlank="1" showInputMessage="1" showErrorMessage="1" sqref="E6:F7" xr:uid="{24AC47C8-40C2-494D-BE6B-920E1D6716F0}">
      <formula1>"Yes, No"</formula1>
    </dataValidation>
  </dataValidations>
  <pageMargins left="0.23622047244094491" right="0.23622047244094491" top="0.74803149606299213" bottom="0.74803149606299213" header="0.31496062992125984" footer="0.31496062992125984"/>
  <pageSetup paperSize="9" scale="58" orientation="landscape" r:id="rId1"/>
  <extLst>
    <ext xmlns:x14="http://schemas.microsoft.com/office/spreadsheetml/2009/9/main" uri="{78C0D931-6437-407d-A8EE-F0AAD7539E65}">
      <x14:conditionalFormattings>
        <x14:conditionalFormatting xmlns:xm="http://schemas.microsoft.com/office/excel/2006/main">
          <x14:cfRule type="dataBar" id="{02A3CFF9-B868-4266-9E12-4732BDA89F6B}">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55EC-49C7-4980-8CBA-55D86ACCB021}">
  <sheetPr codeName="Sheet7">
    <tabColor theme="8" tint="0.39997558519241921"/>
    <pageSetUpPr fitToPage="1"/>
  </sheetPr>
  <dimension ref="A1:AR22"/>
  <sheetViews>
    <sheetView zoomScale="90" zoomScaleNormal="90" zoomScaleSheetLayoutView="80" workbookViewId="0">
      <pane ySplit="4" topLeftCell="A5" activePane="bottomLeft" state="frozen"/>
      <selection activeCell="B32" sqref="B32"/>
      <selection pane="bottomLeft" activeCell="B17" sqref="B17:B21"/>
    </sheetView>
  </sheetViews>
  <sheetFormatPr defaultColWidth="37.1796875" defaultRowHeight="14.5" x14ac:dyDescent="0.35"/>
  <cols>
    <col min="1" max="1" width="10.26953125" style="150" customWidth="1"/>
    <col min="2" max="2" width="71.7265625" style="149" customWidth="1"/>
    <col min="3" max="3" width="45.1796875" style="149" customWidth="1"/>
    <col min="4" max="4" width="18.453125" style="149" customWidth="1"/>
    <col min="5" max="5" width="9.7265625" style="154" customWidth="1"/>
    <col min="6" max="7" width="9.81640625" style="154" customWidth="1"/>
    <col min="8" max="8" width="9.7265625" style="150" customWidth="1"/>
    <col min="9" max="9" width="9.453125" style="150" customWidth="1"/>
    <col min="10" max="10" width="9.54296875" style="150" customWidth="1"/>
    <col min="11" max="11" width="18.81640625" style="150" customWidth="1"/>
    <col min="12" max="41" width="37.1796875" style="150" customWidth="1"/>
    <col min="42" max="16384" width="37.1796875" style="150"/>
  </cols>
  <sheetData>
    <row r="1" spans="1:44" ht="23.25" customHeight="1" x14ac:dyDescent="0.35">
      <c r="A1" s="229" t="s">
        <v>325</v>
      </c>
      <c r="B1" s="231"/>
      <c r="C1" s="231" t="s">
        <v>101</v>
      </c>
      <c r="D1" s="231"/>
      <c r="E1" s="231"/>
      <c r="F1" s="231"/>
      <c r="G1" s="231"/>
      <c r="H1" s="231"/>
      <c r="I1" s="231"/>
      <c r="J1" s="231"/>
      <c r="K1" s="231"/>
      <c r="U1" s="156"/>
      <c r="V1" s="156"/>
    </row>
    <row r="2" spans="1:44" ht="23.5" x14ac:dyDescent="0.35">
      <c r="A2" s="231"/>
      <c r="B2" s="231"/>
      <c r="C2" s="264">
        <f>IFERROR(W3,0)</f>
        <v>0</v>
      </c>
      <c r="D2" s="264"/>
      <c r="E2" s="264"/>
      <c r="F2" s="264"/>
      <c r="G2" s="264"/>
      <c r="H2" s="264"/>
      <c r="I2" s="264"/>
      <c r="J2" s="264"/>
      <c r="K2" s="264"/>
      <c r="U2" s="155" t="s">
        <v>94</v>
      </c>
      <c r="V2" s="155" t="s">
        <v>91</v>
      </c>
      <c r="W2" s="155" t="s">
        <v>100</v>
      </c>
      <c r="AR2" s="157"/>
    </row>
    <row r="3" spans="1:44" ht="96" customHeight="1" x14ac:dyDescent="0.35">
      <c r="A3" s="324" t="s">
        <v>171</v>
      </c>
      <c r="B3" s="235"/>
      <c r="C3" s="235"/>
      <c r="D3" s="235"/>
      <c r="E3" s="235"/>
      <c r="F3" s="235"/>
      <c r="G3" s="235"/>
      <c r="H3" s="235"/>
      <c r="I3" s="235"/>
      <c r="J3" s="235"/>
      <c r="K3" s="235"/>
      <c r="U3" s="155">
        <v>35</v>
      </c>
      <c r="V3" s="155">
        <f>COUNTA(E7,E11:E14,E17:J21)</f>
        <v>0</v>
      </c>
      <c r="W3" s="155">
        <f>V3/U3</f>
        <v>0</v>
      </c>
    </row>
    <row r="4" spans="1:44" ht="24.75" customHeight="1" x14ac:dyDescent="0.35">
      <c r="A4" s="187" t="s">
        <v>245</v>
      </c>
      <c r="B4" s="187" t="s">
        <v>84</v>
      </c>
      <c r="C4" s="187" t="s">
        <v>85</v>
      </c>
      <c r="D4" s="187" t="s">
        <v>95</v>
      </c>
      <c r="E4" s="274" t="s">
        <v>86</v>
      </c>
      <c r="F4" s="274"/>
      <c r="G4" s="274"/>
      <c r="H4" s="274"/>
      <c r="I4" s="274"/>
      <c r="J4" s="274"/>
      <c r="K4" s="274"/>
    </row>
    <row r="5" spans="1:44" ht="7.5" customHeight="1" x14ac:dyDescent="0.35">
      <c r="A5" s="321"/>
      <c r="B5" s="322"/>
      <c r="C5" s="322"/>
      <c r="D5" s="322"/>
      <c r="E5" s="322"/>
      <c r="F5" s="322"/>
      <c r="G5" s="322"/>
      <c r="H5" s="322"/>
      <c r="I5" s="322"/>
      <c r="J5" s="322"/>
      <c r="K5" s="322"/>
    </row>
    <row r="6" spans="1:44" ht="7.5" customHeight="1" x14ac:dyDescent="0.35">
      <c r="A6" s="321"/>
      <c r="B6" s="322"/>
      <c r="C6" s="322"/>
      <c r="D6" s="322"/>
      <c r="E6" s="322"/>
      <c r="F6" s="322"/>
      <c r="G6" s="322"/>
      <c r="H6" s="322"/>
      <c r="I6" s="322"/>
      <c r="J6" s="322"/>
      <c r="K6" s="322"/>
    </row>
    <row r="7" spans="1:44" ht="120.75" customHeight="1" x14ac:dyDescent="0.35">
      <c r="A7" s="177" t="s">
        <v>228</v>
      </c>
      <c r="B7" s="172" t="s">
        <v>326</v>
      </c>
      <c r="C7" s="175" t="s">
        <v>92</v>
      </c>
      <c r="D7" s="67" t="s">
        <v>168</v>
      </c>
      <c r="E7" s="323"/>
      <c r="F7" s="323"/>
      <c r="G7" s="323"/>
      <c r="H7" s="323"/>
      <c r="I7" s="323"/>
      <c r="J7" s="323"/>
      <c r="K7" s="323"/>
    </row>
    <row r="8" spans="1:44" ht="7.5" customHeight="1" x14ac:dyDescent="0.35">
      <c r="A8" s="321"/>
      <c r="B8" s="322"/>
      <c r="C8" s="322"/>
      <c r="D8" s="322"/>
      <c r="E8" s="322"/>
      <c r="F8" s="322"/>
      <c r="G8" s="322"/>
      <c r="H8" s="322"/>
      <c r="I8" s="322"/>
      <c r="J8" s="322"/>
      <c r="K8" s="322"/>
    </row>
    <row r="9" spans="1:44" ht="7.5" customHeight="1" x14ac:dyDescent="0.35">
      <c r="A9" s="321"/>
      <c r="B9" s="322"/>
      <c r="C9" s="322"/>
      <c r="D9" s="322"/>
      <c r="E9" s="322"/>
      <c r="F9" s="322"/>
      <c r="G9" s="322"/>
      <c r="H9" s="322"/>
      <c r="I9" s="322"/>
      <c r="J9" s="322"/>
      <c r="K9" s="322"/>
    </row>
    <row r="10" spans="1:44" x14ac:dyDescent="0.35">
      <c r="A10" s="329"/>
      <c r="B10" s="330"/>
      <c r="C10" s="330"/>
      <c r="D10" s="331"/>
      <c r="E10" s="167" t="s">
        <v>83</v>
      </c>
      <c r="F10" s="274" t="s">
        <v>227</v>
      </c>
      <c r="G10" s="274"/>
      <c r="H10" s="274"/>
      <c r="I10" s="274"/>
      <c r="J10" s="274"/>
      <c r="K10" s="274"/>
    </row>
    <row r="11" spans="1:44" ht="45" customHeight="1" x14ac:dyDescent="0.35">
      <c r="A11" s="268" t="s">
        <v>229</v>
      </c>
      <c r="B11" s="326" t="s">
        <v>387</v>
      </c>
      <c r="C11" s="171" t="s">
        <v>247</v>
      </c>
      <c r="D11" s="67" t="s">
        <v>226</v>
      </c>
      <c r="E11" s="173"/>
      <c r="F11" s="325"/>
      <c r="G11" s="325"/>
      <c r="H11" s="325"/>
      <c r="I11" s="325"/>
      <c r="J11" s="325"/>
      <c r="K11" s="325"/>
    </row>
    <row r="12" spans="1:44" ht="45" customHeight="1" x14ac:dyDescent="0.35">
      <c r="A12" s="269"/>
      <c r="B12" s="327"/>
      <c r="C12" s="171" t="s">
        <v>249</v>
      </c>
      <c r="D12" s="67" t="s">
        <v>226</v>
      </c>
      <c r="E12" s="173"/>
      <c r="F12" s="325"/>
      <c r="G12" s="325"/>
      <c r="H12" s="325"/>
      <c r="I12" s="325"/>
      <c r="J12" s="325"/>
      <c r="K12" s="325"/>
    </row>
    <row r="13" spans="1:44" ht="45" customHeight="1" x14ac:dyDescent="0.35">
      <c r="A13" s="269"/>
      <c r="B13" s="327"/>
      <c r="C13" s="171" t="s">
        <v>250</v>
      </c>
      <c r="D13" s="67" t="s">
        <v>226</v>
      </c>
      <c r="E13" s="173"/>
      <c r="F13" s="325"/>
      <c r="G13" s="325"/>
      <c r="H13" s="325"/>
      <c r="I13" s="325"/>
      <c r="J13" s="325"/>
      <c r="K13" s="325"/>
    </row>
    <row r="14" spans="1:44" ht="45" customHeight="1" x14ac:dyDescent="0.35">
      <c r="A14" s="270"/>
      <c r="B14" s="328"/>
      <c r="C14" s="171" t="s">
        <v>251</v>
      </c>
      <c r="D14" s="67" t="s">
        <v>226</v>
      </c>
      <c r="E14" s="173"/>
      <c r="F14" s="325"/>
      <c r="G14" s="325"/>
      <c r="H14" s="325"/>
      <c r="I14" s="325"/>
      <c r="J14" s="325"/>
      <c r="K14" s="325"/>
    </row>
    <row r="15" spans="1:44" ht="16.5" customHeight="1" x14ac:dyDescent="0.35">
      <c r="A15" s="161"/>
      <c r="B15" s="161"/>
      <c r="C15" s="161"/>
      <c r="D15" s="161"/>
      <c r="E15" s="161"/>
      <c r="F15" s="161"/>
      <c r="G15" s="161"/>
      <c r="H15" s="161"/>
    </row>
    <row r="16" spans="1:44" ht="25.5" customHeight="1" x14ac:dyDescent="0.35">
      <c r="A16" s="161"/>
      <c r="B16" s="161"/>
      <c r="C16" s="161"/>
      <c r="D16" s="161"/>
      <c r="E16" s="167">
        <v>2019</v>
      </c>
      <c r="F16" s="167">
        <v>2020</v>
      </c>
      <c r="G16" s="167">
        <v>2021</v>
      </c>
      <c r="H16" s="181">
        <v>2022</v>
      </c>
      <c r="I16" s="181">
        <v>2023</v>
      </c>
      <c r="J16" s="181">
        <v>2024</v>
      </c>
      <c r="K16" s="187" t="s">
        <v>94</v>
      </c>
    </row>
    <row r="17" spans="1:11" ht="45" customHeight="1" x14ac:dyDescent="0.35">
      <c r="A17" s="333" t="s">
        <v>238</v>
      </c>
      <c r="B17" s="332" t="s">
        <v>388</v>
      </c>
      <c r="C17" s="171" t="s">
        <v>252</v>
      </c>
      <c r="D17" s="67" t="s">
        <v>168</v>
      </c>
      <c r="E17" s="191"/>
      <c r="F17" s="191"/>
      <c r="G17" s="191"/>
      <c r="H17" s="191"/>
      <c r="I17" s="191"/>
      <c r="J17" s="191"/>
      <c r="K17" s="174">
        <f>SUM(E17:J17)</f>
        <v>0</v>
      </c>
    </row>
    <row r="18" spans="1:11" ht="45" customHeight="1" x14ac:dyDescent="0.35">
      <c r="A18" s="334"/>
      <c r="B18" s="332"/>
      <c r="C18" s="171" t="s">
        <v>333</v>
      </c>
      <c r="D18" s="67" t="s">
        <v>168</v>
      </c>
      <c r="E18" s="191"/>
      <c r="F18" s="191"/>
      <c r="G18" s="191"/>
      <c r="H18" s="191"/>
      <c r="I18" s="191"/>
      <c r="J18" s="191"/>
      <c r="K18" s="174">
        <f>SUM(E18:J18)</f>
        <v>0</v>
      </c>
    </row>
    <row r="19" spans="1:11" ht="45" customHeight="1" x14ac:dyDescent="0.35">
      <c r="A19" s="334"/>
      <c r="B19" s="332"/>
      <c r="C19" s="171" t="s">
        <v>334</v>
      </c>
      <c r="D19" s="67" t="s">
        <v>168</v>
      </c>
      <c r="E19" s="191"/>
      <c r="F19" s="191"/>
      <c r="G19" s="191"/>
      <c r="H19" s="191"/>
      <c r="I19" s="191"/>
      <c r="J19" s="191"/>
      <c r="K19" s="174">
        <f>SUM(E19:J19)</f>
        <v>0</v>
      </c>
    </row>
    <row r="20" spans="1:11" ht="45" customHeight="1" x14ac:dyDescent="0.35">
      <c r="A20" s="334"/>
      <c r="B20" s="332"/>
      <c r="C20" s="188" t="s">
        <v>335</v>
      </c>
      <c r="D20" s="67" t="s">
        <v>168</v>
      </c>
      <c r="E20" s="191"/>
      <c r="F20" s="191"/>
      <c r="G20" s="191"/>
      <c r="H20" s="191"/>
      <c r="I20" s="191"/>
      <c r="J20" s="191"/>
      <c r="K20" s="174">
        <f t="shared" ref="K20:K21" si="0">SUM(E20:J20)</f>
        <v>0</v>
      </c>
    </row>
    <row r="21" spans="1:11" ht="45" customHeight="1" x14ac:dyDescent="0.35">
      <c r="A21" s="335"/>
      <c r="B21" s="332"/>
      <c r="C21" s="188" t="s">
        <v>336</v>
      </c>
      <c r="D21" s="67" t="s">
        <v>168</v>
      </c>
      <c r="E21" s="191"/>
      <c r="F21" s="191"/>
      <c r="G21" s="191"/>
      <c r="H21" s="191"/>
      <c r="I21" s="191"/>
      <c r="J21" s="191"/>
      <c r="K21" s="174">
        <f t="shared" si="0"/>
        <v>0</v>
      </c>
    </row>
    <row r="22" spans="1:11" x14ac:dyDescent="0.35">
      <c r="A22" s="161"/>
      <c r="B22" s="160"/>
      <c r="C22" s="160"/>
      <c r="D22" s="160"/>
      <c r="E22" s="176"/>
      <c r="F22" s="176"/>
      <c r="G22" s="176"/>
      <c r="H22" s="161"/>
    </row>
  </sheetData>
  <mergeCells count="20">
    <mergeCell ref="F11:K11"/>
    <mergeCell ref="A11:A14"/>
    <mergeCell ref="B11:B14"/>
    <mergeCell ref="A10:D10"/>
    <mergeCell ref="B17:B21"/>
    <mergeCell ref="A17:A21"/>
    <mergeCell ref="F12:K12"/>
    <mergeCell ref="F13:K13"/>
    <mergeCell ref="F14:K14"/>
    <mergeCell ref="F10:K10"/>
    <mergeCell ref="A1:B2"/>
    <mergeCell ref="C1:K1"/>
    <mergeCell ref="C2:K2"/>
    <mergeCell ref="A3:K3"/>
    <mergeCell ref="E4:K4"/>
    <mergeCell ref="A5:K5"/>
    <mergeCell ref="A6:K6"/>
    <mergeCell ref="E7:K7"/>
    <mergeCell ref="A8:K8"/>
    <mergeCell ref="A9:K9"/>
  </mergeCells>
  <conditionalFormatting sqref="C2">
    <cfRule type="dataBar" priority="9">
      <dataBar>
        <cfvo type="num" val="0"/>
        <cfvo type="num" val="1"/>
        <color rgb="FF00B050"/>
      </dataBar>
      <extLst>
        <ext xmlns:x14="http://schemas.microsoft.com/office/spreadsheetml/2009/9/main" uri="{B025F937-C7B1-47D3-B67F-A62EFF666E3E}">
          <x14:id>{BE2EB6A1-F4FE-43FE-9B06-5F9AC61B2937}</x14:id>
        </ext>
      </extLst>
    </cfRule>
  </conditionalFormatting>
  <conditionalFormatting sqref="E17:K21">
    <cfRule type="expression" dxfId="26" priority="8">
      <formula>#REF!="No"</formula>
    </cfRule>
  </conditionalFormatting>
  <conditionalFormatting sqref="F11:F14">
    <cfRule type="expression" dxfId="25" priority="6">
      <formula>E11&lt;1</formula>
    </cfRule>
  </conditionalFormatting>
  <dataValidations count="1">
    <dataValidation type="list" allowBlank="1" showInputMessage="1" showErrorMessage="1" sqref="E7" xr:uid="{7C29EFAF-5A37-4ED1-A8BE-AED99F7E398F}">
      <formula1>"Yes, No"</formula1>
    </dataValidation>
  </dataValidations>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BE2EB6A1-F4FE-43FE-9B06-5F9AC61B2937}">
            <x14:dataBar minLength="0" maxLength="100" gradient="0">
              <x14:cfvo type="num">
                <xm:f>0</xm:f>
              </x14:cfvo>
              <x14:cfvo type="num">
                <xm:f>1</xm:f>
              </x14:cfvo>
              <x14:negativeFillColor rgb="FFFF0000"/>
              <x14:axisColor rgb="FF000000"/>
            </x14:dataBar>
          </x14:cfRule>
          <xm:sqref>C2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C9C4-5238-4BE9-A9FE-40265B14C6B7}">
  <sheetPr codeName="Sheet8">
    <tabColor theme="8" tint="0.39997558519241921"/>
    <pageSetUpPr fitToPage="1"/>
  </sheetPr>
  <dimension ref="A1:Y9"/>
  <sheetViews>
    <sheetView zoomScale="85" zoomScaleNormal="85" zoomScaleSheetLayoutView="80" workbookViewId="0">
      <pane ySplit="4" topLeftCell="A5" activePane="bottomLeft" state="frozen"/>
      <selection pane="bottomLeft" activeCell="E6" sqref="E6:G6"/>
    </sheetView>
  </sheetViews>
  <sheetFormatPr defaultColWidth="37.1796875" defaultRowHeight="14.5" x14ac:dyDescent="0.35"/>
  <cols>
    <col min="1" max="1" width="10.26953125" style="150" customWidth="1"/>
    <col min="2" max="2" width="58.81640625" style="149" customWidth="1"/>
    <col min="3" max="3" width="29.7265625" style="149" customWidth="1"/>
    <col min="4" max="4" width="13.81640625" style="149" customWidth="1"/>
    <col min="5" max="7" width="21.26953125" style="154" customWidth="1"/>
    <col min="8" max="10" width="37.1796875" style="150"/>
    <col min="11" max="15" width="37.1796875" style="150" customWidth="1"/>
    <col min="16" max="22" width="37.1796875" style="150"/>
    <col min="23" max="25" width="37.1796875" style="150" customWidth="1"/>
    <col min="26" max="16384" width="37.1796875" style="150"/>
  </cols>
  <sheetData>
    <row r="1" spans="1:25" ht="23.25" customHeight="1" x14ac:dyDescent="0.35">
      <c r="A1" s="229" t="s">
        <v>328</v>
      </c>
      <c r="B1" s="231"/>
      <c r="C1" s="231" t="s">
        <v>101</v>
      </c>
      <c r="D1" s="231"/>
      <c r="E1" s="231"/>
      <c r="F1" s="231"/>
      <c r="G1" s="231"/>
      <c r="W1" s="156"/>
      <c r="X1" s="156"/>
    </row>
    <row r="2" spans="1:25" ht="23.5" x14ac:dyDescent="0.35">
      <c r="A2" s="231"/>
      <c r="B2" s="231"/>
      <c r="C2" s="264">
        <f>IFERROR(N2,0)</f>
        <v>0</v>
      </c>
      <c r="D2" s="264"/>
      <c r="E2" s="264"/>
      <c r="F2" s="264"/>
      <c r="G2" s="264"/>
      <c r="L2" s="150">
        <f>IF(E6="NA",2,4)</f>
        <v>4</v>
      </c>
      <c r="M2" s="150">
        <f>IF(E6="Yes",COUNTA(E6,E7,E8,E9),IF(E6="NA",COUNTA(E6,E9),0))</f>
        <v>0</v>
      </c>
      <c r="N2" s="157">
        <f>M2/L2</f>
        <v>0</v>
      </c>
      <c r="W2" s="155" t="s">
        <v>94</v>
      </c>
      <c r="X2" s="155" t="s">
        <v>91</v>
      </c>
      <c r="Y2" s="155" t="s">
        <v>100</v>
      </c>
    </row>
    <row r="3" spans="1:25" ht="96" customHeight="1" x14ac:dyDescent="0.35">
      <c r="A3" s="265" t="s">
        <v>171</v>
      </c>
      <c r="B3" s="266"/>
      <c r="C3" s="266"/>
      <c r="D3" s="266"/>
      <c r="E3" s="266"/>
      <c r="F3" s="266"/>
      <c r="G3" s="267"/>
      <c r="W3" s="155" t="e">
        <f>IF(#REF!="No",1)+IF(#REF!="",1)+IF(#REF!="Yes",7)</f>
        <v>#REF!</v>
      </c>
      <c r="X3" s="155">
        <f>COUNTA(E5:G9)</f>
        <v>0</v>
      </c>
      <c r="Y3" s="155" t="e">
        <f>X3/W3</f>
        <v>#REF!</v>
      </c>
    </row>
    <row r="4" spans="1:25" ht="26" x14ac:dyDescent="0.35">
      <c r="A4" s="128" t="s">
        <v>245</v>
      </c>
      <c r="B4" s="128" t="s">
        <v>84</v>
      </c>
      <c r="C4" s="128" t="s">
        <v>85</v>
      </c>
      <c r="D4" s="128" t="s">
        <v>95</v>
      </c>
      <c r="E4" s="274" t="s">
        <v>86</v>
      </c>
      <c r="F4" s="274"/>
      <c r="G4" s="274"/>
    </row>
    <row r="5" spans="1:25" ht="155.15" customHeight="1" x14ac:dyDescent="0.35">
      <c r="A5" s="337" t="s">
        <v>186</v>
      </c>
      <c r="B5" s="337"/>
      <c r="C5" s="337"/>
      <c r="D5" s="337"/>
      <c r="E5" s="337"/>
      <c r="F5" s="337"/>
      <c r="G5" s="337"/>
    </row>
    <row r="6" spans="1:25" ht="70.5" customHeight="1" x14ac:dyDescent="0.35">
      <c r="A6" s="129" t="s">
        <v>228</v>
      </c>
      <c r="B6" s="125" t="s">
        <v>182</v>
      </c>
      <c r="C6" s="126" t="s">
        <v>179</v>
      </c>
      <c r="D6" s="113" t="s">
        <v>177</v>
      </c>
      <c r="E6" s="338"/>
      <c r="F6" s="338"/>
      <c r="G6" s="338"/>
    </row>
    <row r="7" spans="1:25" ht="112.5" customHeight="1" x14ac:dyDescent="0.35">
      <c r="A7" s="268" t="s">
        <v>229</v>
      </c>
      <c r="B7" s="83" t="s">
        <v>181</v>
      </c>
      <c r="C7" s="127" t="s">
        <v>92</v>
      </c>
      <c r="D7" s="67" t="s">
        <v>177</v>
      </c>
      <c r="E7" s="336"/>
      <c r="F7" s="336"/>
      <c r="G7" s="336"/>
    </row>
    <row r="8" spans="1:25" ht="100" customHeight="1" x14ac:dyDescent="0.35">
      <c r="A8" s="270"/>
      <c r="B8" s="90" t="s">
        <v>327</v>
      </c>
      <c r="C8" s="127" t="s">
        <v>87</v>
      </c>
      <c r="D8" s="67" t="s">
        <v>177</v>
      </c>
      <c r="E8" s="336"/>
      <c r="F8" s="336"/>
      <c r="G8" s="336"/>
    </row>
    <row r="9" spans="1:25" ht="100" customHeight="1" x14ac:dyDescent="0.35">
      <c r="A9" s="129" t="s">
        <v>238</v>
      </c>
      <c r="B9" s="83" t="s">
        <v>176</v>
      </c>
      <c r="C9" s="127" t="s">
        <v>178</v>
      </c>
      <c r="D9" s="67" t="s">
        <v>177</v>
      </c>
      <c r="E9" s="336"/>
      <c r="F9" s="336"/>
      <c r="G9" s="336"/>
    </row>
  </sheetData>
  <mergeCells count="11">
    <mergeCell ref="E9:G9"/>
    <mergeCell ref="A7:A8"/>
    <mergeCell ref="A1:B2"/>
    <mergeCell ref="C1:G1"/>
    <mergeCell ref="C2:G2"/>
    <mergeCell ref="A3:G3"/>
    <mergeCell ref="E4:G4"/>
    <mergeCell ref="A5:G5"/>
    <mergeCell ref="E6:G6"/>
    <mergeCell ref="E7:G7"/>
    <mergeCell ref="E8:G8"/>
  </mergeCells>
  <conditionalFormatting sqref="C2:G2">
    <cfRule type="dataBar" priority="1">
      <dataBar>
        <cfvo type="num" val="0"/>
        <cfvo type="num" val="1"/>
        <color rgb="FF00B050"/>
      </dataBar>
      <extLst>
        <ext xmlns:x14="http://schemas.microsoft.com/office/spreadsheetml/2009/9/main" uri="{B025F937-C7B1-47D3-B67F-A62EFF666E3E}">
          <x14:id>{61033500-A82D-40C0-A518-E8A41F51AA8D}</x14:id>
        </ext>
      </extLst>
    </cfRule>
  </conditionalFormatting>
  <conditionalFormatting sqref="E7:G8">
    <cfRule type="expression" dxfId="24" priority="6">
      <formula>$E$6="NA"</formula>
    </cfRule>
  </conditionalFormatting>
  <dataValidations count="3">
    <dataValidation type="list" allowBlank="1" showInputMessage="1" showErrorMessage="1" sqref="E9:G9" xr:uid="{DABC7298-1FDE-4C03-AFBD-1EB88838C339}">
      <formula1>"Yes, No, NA"</formula1>
    </dataValidation>
    <dataValidation type="list" allowBlank="1" showInputMessage="1" showErrorMessage="1" sqref="E6:G6" xr:uid="{D3233A8B-F03F-44B8-A568-E420E54B9E15}">
      <formula1>"Yes, NA"</formula1>
    </dataValidation>
    <dataValidation type="list" allowBlank="1" showInputMessage="1" showErrorMessage="1" sqref="E7:G7" xr:uid="{157F52D4-D74C-4C0D-81C6-0C654B20D23B}">
      <formula1>"Yes, No"</formula1>
    </dataValidation>
  </dataValidations>
  <pageMargins left="0.70866141732283472" right="0.70866141732283472" top="0.74803149606299213" bottom="0.74803149606299213" header="0.31496062992125984" footer="0.31496062992125984"/>
  <pageSetup paperSize="9" scale="66" orientation="landscape" r:id="rId1"/>
  <extLst>
    <ext xmlns:x14="http://schemas.microsoft.com/office/spreadsheetml/2009/9/main" uri="{78C0D931-6437-407d-A8EE-F0AAD7539E65}">
      <x14:conditionalFormattings>
        <x14:conditionalFormatting xmlns:xm="http://schemas.microsoft.com/office/excel/2006/main">
          <x14:cfRule type="dataBar" id="{61033500-A82D-40C0-A518-E8A41F51AA8D}">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B127-03F4-4810-BE15-E928B7C1CEA6}">
  <sheetPr codeName="Sheet9">
    <tabColor theme="8" tint="0.39997558519241921"/>
    <pageSetUpPr fitToPage="1"/>
  </sheetPr>
  <dimension ref="A1:Y7"/>
  <sheetViews>
    <sheetView zoomScale="70" zoomScaleNormal="70" zoomScaleSheetLayoutView="80" workbookViewId="0">
      <pane ySplit="4" topLeftCell="A5" activePane="bottomLeft" state="frozen"/>
      <selection pane="bottomLeft" activeCell="B7" sqref="B7"/>
    </sheetView>
  </sheetViews>
  <sheetFormatPr defaultColWidth="37.1796875" defaultRowHeight="14.5" x14ac:dyDescent="0.35"/>
  <cols>
    <col min="1" max="1" width="10.26953125" style="150" customWidth="1"/>
    <col min="2" max="2" width="58.81640625" style="149" customWidth="1"/>
    <col min="3" max="3" width="29.7265625" style="149" customWidth="1"/>
    <col min="4" max="4" width="13.81640625" style="149" customWidth="1"/>
    <col min="5" max="7" width="21.26953125" style="154" customWidth="1"/>
    <col min="8" max="10" width="37.1796875" style="150"/>
    <col min="11" max="11" width="37.1796875" style="150" customWidth="1"/>
    <col min="12" max="15" width="37.1796875" style="150" hidden="1" customWidth="1"/>
    <col min="16" max="22" width="37.1796875" style="150"/>
    <col min="23" max="25" width="0" style="150" hidden="1" customWidth="1"/>
    <col min="26" max="16384" width="37.1796875" style="150"/>
  </cols>
  <sheetData>
    <row r="1" spans="1:25" ht="23.25" customHeight="1" x14ac:dyDescent="0.35">
      <c r="A1" s="229" t="s">
        <v>329</v>
      </c>
      <c r="B1" s="231"/>
      <c r="C1" s="231" t="s">
        <v>101</v>
      </c>
      <c r="D1" s="231"/>
      <c r="E1" s="231"/>
      <c r="F1" s="231"/>
      <c r="G1" s="231"/>
      <c r="W1" s="156"/>
      <c r="X1" s="156"/>
    </row>
    <row r="2" spans="1:25" ht="23.5" x14ac:dyDescent="0.35">
      <c r="A2" s="231"/>
      <c r="B2" s="231"/>
      <c r="C2" s="264">
        <f>IFERROR(N2,0)</f>
        <v>0</v>
      </c>
      <c r="D2" s="264"/>
      <c r="E2" s="264"/>
      <c r="F2" s="264"/>
      <c r="G2" s="264"/>
      <c r="L2" s="150">
        <f>IF(E6="Yes",2,1)</f>
        <v>1</v>
      </c>
      <c r="M2" s="150">
        <f>IF(E6="Yes",COUNTA(E6,E7),COUNTA(E6))</f>
        <v>0</v>
      </c>
      <c r="N2" s="157">
        <f>M2/L2</f>
        <v>0</v>
      </c>
      <c r="W2" s="155" t="s">
        <v>94</v>
      </c>
      <c r="X2" s="155" t="s">
        <v>91</v>
      </c>
      <c r="Y2" s="155" t="s">
        <v>100</v>
      </c>
    </row>
    <row r="3" spans="1:25" ht="96" customHeight="1" x14ac:dyDescent="0.35">
      <c r="A3" s="265" t="s">
        <v>171</v>
      </c>
      <c r="B3" s="266"/>
      <c r="C3" s="266"/>
      <c r="D3" s="266"/>
      <c r="E3" s="266"/>
      <c r="F3" s="266"/>
      <c r="G3" s="267"/>
      <c r="W3" s="155" t="e">
        <f>IF(#REF!="No",1)+IF(#REF!="",1)+IF(#REF!="Yes",7)</f>
        <v>#REF!</v>
      </c>
      <c r="X3" s="155">
        <f>COUNTA(#REF!)</f>
        <v>1</v>
      </c>
      <c r="Y3" s="155" t="e">
        <f>X3/W3</f>
        <v>#REF!</v>
      </c>
    </row>
    <row r="4" spans="1:25" ht="26" x14ac:dyDescent="0.35">
      <c r="A4" s="124" t="s">
        <v>245</v>
      </c>
      <c r="B4" s="124" t="s">
        <v>84</v>
      </c>
      <c r="C4" s="124" t="s">
        <v>85</v>
      </c>
      <c r="D4" s="124" t="s">
        <v>95</v>
      </c>
      <c r="E4" s="274" t="s">
        <v>86</v>
      </c>
      <c r="F4" s="274"/>
      <c r="G4" s="274"/>
    </row>
    <row r="5" spans="1:25" ht="100" customHeight="1" x14ac:dyDescent="0.35">
      <c r="A5" s="342" t="s">
        <v>183</v>
      </c>
      <c r="B5" s="343"/>
      <c r="C5" s="343"/>
      <c r="D5" s="343"/>
      <c r="E5" s="343"/>
      <c r="F5" s="343"/>
      <c r="G5" s="239"/>
    </row>
    <row r="6" spans="1:25" ht="269.14999999999998" customHeight="1" x14ac:dyDescent="0.35">
      <c r="A6" s="268"/>
      <c r="B6" s="83" t="s">
        <v>389</v>
      </c>
      <c r="C6" s="132" t="s">
        <v>184</v>
      </c>
      <c r="D6" s="194" t="s">
        <v>177</v>
      </c>
      <c r="E6" s="339"/>
      <c r="F6" s="340"/>
      <c r="G6" s="341"/>
    </row>
    <row r="7" spans="1:25" ht="100" customHeight="1" x14ac:dyDescent="0.35">
      <c r="A7" s="270"/>
      <c r="B7" s="83" t="s">
        <v>180</v>
      </c>
      <c r="C7" s="132" t="s">
        <v>87</v>
      </c>
      <c r="D7" s="67" t="s">
        <v>177</v>
      </c>
      <c r="E7" s="291"/>
      <c r="F7" s="292"/>
      <c r="G7" s="293"/>
    </row>
  </sheetData>
  <mergeCells count="9">
    <mergeCell ref="E6:G6"/>
    <mergeCell ref="E7:G7"/>
    <mergeCell ref="A6:A7"/>
    <mergeCell ref="E4:G4"/>
    <mergeCell ref="A1:B2"/>
    <mergeCell ref="C1:G1"/>
    <mergeCell ref="C2:G2"/>
    <mergeCell ref="A3:G3"/>
    <mergeCell ref="A5:G5"/>
  </mergeCells>
  <conditionalFormatting sqref="C2:G2">
    <cfRule type="dataBar" priority="1">
      <dataBar>
        <cfvo type="num" val="0"/>
        <cfvo type="num" val="1"/>
        <color rgb="FF00B050"/>
      </dataBar>
      <extLst>
        <ext xmlns:x14="http://schemas.microsoft.com/office/spreadsheetml/2009/9/main" uri="{B025F937-C7B1-47D3-B67F-A62EFF666E3E}">
          <x14:id>{A96ECED9-7A0F-45F8-870C-A166AB1972D4}</x14:id>
        </ext>
      </extLst>
    </cfRule>
  </conditionalFormatting>
  <conditionalFormatting sqref="E7:G7">
    <cfRule type="expression" dxfId="23" priority="3">
      <formula>$E$6="None"</formula>
    </cfRule>
  </conditionalFormatting>
  <dataValidations count="1">
    <dataValidation type="list" allowBlank="1" showInputMessage="1" showErrorMessage="1" sqref="E6:G6" xr:uid="{9AE34B9F-2354-4E5E-9D50-AB00FB531405}">
      <formula1>"Yes, None"</formula1>
    </dataValidation>
  </dataValidations>
  <pageMargins left="0.70866141732283472" right="0.70866141732283472" top="0.74803149606299213" bottom="0.74803149606299213" header="0.31496062992125984" footer="0.31496062992125984"/>
  <pageSetup paperSize="9" scale="53" orientation="landscape" r:id="rId1"/>
  <extLst>
    <ext xmlns:x14="http://schemas.microsoft.com/office/spreadsheetml/2009/9/main" uri="{78C0D931-6437-407d-A8EE-F0AAD7539E65}">
      <x14:conditionalFormattings>
        <x14:conditionalFormatting xmlns:xm="http://schemas.microsoft.com/office/excel/2006/main">
          <x14:cfRule type="dataBar" id="{A96ECED9-7A0F-45F8-870C-A166AB1972D4}">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CAD4D-7390-49D7-926A-0510D9690572}">
  <sheetPr codeName="Sheet11">
    <tabColor theme="8" tint="0.39997558519241921"/>
    <pageSetUpPr fitToPage="1"/>
  </sheetPr>
  <dimension ref="A1:Y6"/>
  <sheetViews>
    <sheetView zoomScale="90" zoomScaleNormal="90" zoomScaleSheetLayoutView="80" workbookViewId="0">
      <pane ySplit="4" topLeftCell="A5" activePane="bottomLeft" state="frozen"/>
      <selection pane="bottomLeft" activeCell="I6" sqref="I6"/>
    </sheetView>
  </sheetViews>
  <sheetFormatPr defaultColWidth="37.1796875" defaultRowHeight="14.5" x14ac:dyDescent="0.35"/>
  <cols>
    <col min="1" max="1" width="10.26953125" style="150" customWidth="1"/>
    <col min="2" max="2" width="58.81640625" style="149" customWidth="1"/>
    <col min="3" max="3" width="29.7265625" style="149" customWidth="1"/>
    <col min="4" max="4" width="13.81640625" style="149" customWidth="1"/>
    <col min="5" max="7" width="21.26953125" style="154" customWidth="1"/>
    <col min="8" max="10" width="37.1796875" style="150"/>
    <col min="11" max="15" width="0" style="150" hidden="1" customWidth="1"/>
    <col min="16" max="22" width="37.1796875" style="150"/>
    <col min="23" max="25" width="37.1796875" style="150" hidden="1" customWidth="1"/>
    <col min="26" max="16384" width="37.1796875" style="150"/>
  </cols>
  <sheetData>
    <row r="1" spans="1:25" ht="23.25" customHeight="1" x14ac:dyDescent="0.35">
      <c r="A1" s="229" t="s">
        <v>330</v>
      </c>
      <c r="B1" s="231"/>
      <c r="C1" s="231" t="s">
        <v>101</v>
      </c>
      <c r="D1" s="231"/>
      <c r="E1" s="231"/>
      <c r="F1" s="231"/>
      <c r="G1" s="231"/>
      <c r="W1" s="156"/>
      <c r="X1" s="156"/>
    </row>
    <row r="2" spans="1:25" ht="23.5" x14ac:dyDescent="0.35">
      <c r="A2" s="231"/>
      <c r="B2" s="231"/>
      <c r="C2" s="264">
        <f>IFERROR(Y3,0)</f>
        <v>0</v>
      </c>
      <c r="D2" s="264"/>
      <c r="E2" s="264"/>
      <c r="F2" s="264"/>
      <c r="G2" s="264"/>
      <c r="L2" s="150" t="e">
        <f>IF(#REF!="Yes",3,2)</f>
        <v>#REF!</v>
      </c>
      <c r="M2" s="150" t="e">
        <f>IF(#REF!="Yes",COUNTA(#REF!,#REF!,E6),COUNTA(#REF!,E6))</f>
        <v>#REF!</v>
      </c>
      <c r="N2" s="157" t="e">
        <f>M2/L2</f>
        <v>#REF!</v>
      </c>
      <c r="W2" s="155" t="s">
        <v>94</v>
      </c>
      <c r="X2" s="155" t="s">
        <v>91</v>
      </c>
      <c r="Y2" s="155" t="s">
        <v>100</v>
      </c>
    </row>
    <row r="3" spans="1:25" ht="96" customHeight="1" x14ac:dyDescent="0.35">
      <c r="A3" s="265" t="s">
        <v>171</v>
      </c>
      <c r="B3" s="266"/>
      <c r="C3" s="266"/>
      <c r="D3" s="266"/>
      <c r="E3" s="266"/>
      <c r="F3" s="266"/>
      <c r="G3" s="267"/>
      <c r="W3" s="155">
        <v>1</v>
      </c>
      <c r="X3" s="155">
        <f>COUNTA(E6)</f>
        <v>0</v>
      </c>
      <c r="Y3" s="155">
        <f>X3/W3</f>
        <v>0</v>
      </c>
    </row>
    <row r="4" spans="1:25" ht="26" x14ac:dyDescent="0.35">
      <c r="A4" s="202" t="s">
        <v>245</v>
      </c>
      <c r="B4" s="202" t="s">
        <v>84</v>
      </c>
      <c r="C4" s="202" t="s">
        <v>85</v>
      </c>
      <c r="D4" s="202" t="s">
        <v>95</v>
      </c>
      <c r="E4" s="274" t="s">
        <v>86</v>
      </c>
      <c r="F4" s="274"/>
      <c r="G4" s="274"/>
    </row>
    <row r="5" spans="1:25" ht="208" customHeight="1" x14ac:dyDescent="0.35">
      <c r="A5" s="344" t="s">
        <v>274</v>
      </c>
      <c r="B5" s="344"/>
      <c r="C5" s="344"/>
      <c r="D5" s="344"/>
      <c r="E5" s="344"/>
      <c r="F5" s="344"/>
      <c r="G5" s="344"/>
    </row>
    <row r="6" spans="1:25" ht="100" customHeight="1" x14ac:dyDescent="0.35">
      <c r="A6" s="203" t="s">
        <v>187</v>
      </c>
      <c r="B6" s="83" t="s">
        <v>185</v>
      </c>
      <c r="C6" s="201" t="s">
        <v>92</v>
      </c>
      <c r="D6" s="67" t="s">
        <v>177</v>
      </c>
      <c r="E6" s="339"/>
      <c r="F6" s="340"/>
      <c r="G6" s="341"/>
    </row>
  </sheetData>
  <mergeCells count="7">
    <mergeCell ref="A5:G5"/>
    <mergeCell ref="E6:G6"/>
    <mergeCell ref="A1:B2"/>
    <mergeCell ref="C1:G1"/>
    <mergeCell ref="C2:G2"/>
    <mergeCell ref="A3:G3"/>
    <mergeCell ref="E4:G4"/>
  </mergeCells>
  <conditionalFormatting sqref="C2:G2">
    <cfRule type="dataBar" priority="1">
      <dataBar>
        <cfvo type="num" val="0"/>
        <cfvo type="num" val="1"/>
        <color rgb="FF00B050"/>
      </dataBar>
      <extLst>
        <ext xmlns:x14="http://schemas.microsoft.com/office/spreadsheetml/2009/9/main" uri="{B025F937-C7B1-47D3-B67F-A62EFF666E3E}">
          <x14:id>{9D44F456-F240-43A2-AE30-1231B68B2EDD}</x14:id>
        </ext>
      </extLst>
    </cfRule>
  </conditionalFormatting>
  <dataValidations count="1">
    <dataValidation type="list" allowBlank="1" showInputMessage="1" showErrorMessage="1" sqref="E6:G6" xr:uid="{8891CFB0-492F-4FEF-9825-2EAD42422156}">
      <formula1>"Yes, No"</formula1>
    </dataValidation>
  </dataValidations>
  <pageMargins left="0.70866141732283472" right="0.70866141732283472" top="0.74803149606299213" bottom="0.74803149606299213" header="0.31496062992125984" footer="0.31496062992125984"/>
  <pageSetup paperSize="9" scale="53" orientation="landscape" r:id="rId1"/>
  <extLst>
    <ext xmlns:x14="http://schemas.microsoft.com/office/spreadsheetml/2009/9/main" uri="{78C0D931-6437-407d-A8EE-F0AAD7539E65}">
      <x14:conditionalFormattings>
        <x14:conditionalFormatting xmlns:xm="http://schemas.microsoft.com/office/excel/2006/main">
          <x14:cfRule type="dataBar" id="{9D44F456-F240-43A2-AE30-1231B68B2EDD}">
            <x14:dataBar minLength="0" maxLength="100" gradient="0">
              <x14:cfvo type="num">
                <xm:f>0</xm:f>
              </x14:cfvo>
              <x14:cfvo type="num">
                <xm:f>1</xm:f>
              </x14:cfvo>
              <x14:negativeFillColor rgb="FFFF0000"/>
              <x14:axisColor rgb="FF000000"/>
            </x14:dataBar>
          </x14:cfRule>
          <xm:sqref>C2:G2</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FFC000"/>
  </sheetPr>
  <dimension ref="A1:BA13"/>
  <sheetViews>
    <sheetView zoomScale="85" zoomScaleNormal="85" zoomScaleSheetLayoutView="70" workbookViewId="0">
      <pane ySplit="2" topLeftCell="A3" activePane="bottomLeft" state="frozen"/>
      <selection activeCell="B32" sqref="B32"/>
      <selection pane="bottomLeft" activeCell="E14" sqref="E14"/>
    </sheetView>
  </sheetViews>
  <sheetFormatPr defaultColWidth="9.1796875" defaultRowHeight="14.5" x14ac:dyDescent="0.35"/>
  <cols>
    <col min="1" max="1" width="9.7265625" style="163" bestFit="1" customWidth="1"/>
    <col min="2" max="2" width="38.26953125" style="164" customWidth="1"/>
    <col min="3" max="3" width="64.7265625" style="165" customWidth="1"/>
    <col min="4" max="4" width="18.26953125" style="165" customWidth="1"/>
    <col min="5" max="8" width="29.1796875" style="165" customWidth="1"/>
    <col min="9" max="9" width="5.1796875" style="162" customWidth="1"/>
    <col min="10" max="37" width="9.1796875" style="162" customWidth="1"/>
    <col min="38" max="38" width="9.26953125" style="162" customWidth="1"/>
    <col min="39" max="42" width="9.1796875" style="162" customWidth="1"/>
    <col min="43" max="49" width="9.1796875" style="162" hidden="1" customWidth="1"/>
    <col min="50" max="50" width="14.54296875" style="162" hidden="1" customWidth="1"/>
    <col min="51" max="53" width="9.1796875" style="162" hidden="1" customWidth="1"/>
    <col min="54" max="55" width="9.1796875" style="162" customWidth="1"/>
    <col min="56" max="16384" width="9.1796875" style="162"/>
  </cols>
  <sheetData>
    <row r="1" spans="1:52" ht="32.25" customHeight="1" x14ac:dyDescent="0.35">
      <c r="A1" s="309" t="s">
        <v>223</v>
      </c>
      <c r="B1" s="309"/>
      <c r="C1" s="309"/>
      <c r="D1" s="309"/>
      <c r="E1" s="308" t="s">
        <v>101</v>
      </c>
      <c r="F1" s="309"/>
      <c r="G1" s="309"/>
      <c r="H1" s="310"/>
    </row>
    <row r="2" spans="1:52" ht="32.25" customHeight="1" thickBot="1" x14ac:dyDescent="0.4">
      <c r="A2" s="231"/>
      <c r="B2" s="231"/>
      <c r="C2" s="231"/>
      <c r="D2" s="231"/>
      <c r="E2" s="306">
        <f>IFERROR(AZ3,0)</f>
        <v>0</v>
      </c>
      <c r="F2" s="306"/>
      <c r="G2" s="306"/>
      <c r="H2" s="307"/>
      <c r="AW2" s="162" t="s">
        <v>242</v>
      </c>
      <c r="AX2" s="162" t="s">
        <v>243</v>
      </c>
    </row>
    <row r="3" spans="1:52" ht="97.5" customHeight="1" x14ac:dyDescent="0.35">
      <c r="A3" s="265" t="s">
        <v>172</v>
      </c>
      <c r="B3" s="266"/>
      <c r="C3" s="266"/>
      <c r="D3" s="266"/>
      <c r="E3" s="266"/>
      <c r="F3" s="266"/>
      <c r="G3" s="266"/>
      <c r="H3" s="267"/>
      <c r="AN3" s="178"/>
      <c r="AR3" s="178"/>
      <c r="AW3" s="162">
        <f>SUM(AY7:AY9)</f>
        <v>0</v>
      </c>
      <c r="AX3" s="162">
        <f>SUM(AZ7:AZ9)</f>
        <v>0</v>
      </c>
      <c r="AY3" s="180"/>
      <c r="AZ3" s="162" t="e">
        <f>AX3/AW3</f>
        <v>#DIV/0!</v>
      </c>
    </row>
    <row r="4" spans="1:52" ht="26" x14ac:dyDescent="0.35">
      <c r="A4" s="107" t="s">
        <v>245</v>
      </c>
      <c r="B4" s="71" t="s">
        <v>84</v>
      </c>
      <c r="C4" s="71" t="s">
        <v>85</v>
      </c>
      <c r="D4" s="107" t="s">
        <v>95</v>
      </c>
      <c r="E4" s="271" t="s">
        <v>86</v>
      </c>
      <c r="F4" s="272"/>
      <c r="G4" s="272"/>
      <c r="H4" s="273"/>
      <c r="AN4" s="178"/>
      <c r="AR4" s="178"/>
    </row>
    <row r="5" spans="1:52" ht="32.5" customHeight="1" x14ac:dyDescent="0.35">
      <c r="A5" s="356" t="s">
        <v>345</v>
      </c>
      <c r="B5" s="356"/>
      <c r="C5" s="356"/>
      <c r="D5" s="356"/>
      <c r="E5" s="356"/>
      <c r="F5" s="356"/>
      <c r="G5" s="356"/>
      <c r="H5" s="356"/>
      <c r="AN5" s="178"/>
      <c r="AR5" s="178"/>
    </row>
    <row r="6" spans="1:52" ht="35.15" customHeight="1" x14ac:dyDescent="0.35">
      <c r="A6" s="73"/>
      <c r="B6" s="72"/>
      <c r="C6" s="72"/>
      <c r="D6" s="72"/>
      <c r="E6" s="353" t="s">
        <v>324</v>
      </c>
      <c r="F6" s="354"/>
      <c r="G6" s="354"/>
      <c r="H6" s="355"/>
      <c r="AN6" s="178"/>
      <c r="AR6" s="178"/>
    </row>
    <row r="7" spans="1:52" ht="120" customHeight="1" x14ac:dyDescent="0.35">
      <c r="A7" s="348" t="s">
        <v>162</v>
      </c>
      <c r="B7" s="349" t="s">
        <v>337</v>
      </c>
      <c r="C7" s="222" t="s">
        <v>341</v>
      </c>
      <c r="D7" s="192" t="s">
        <v>338</v>
      </c>
      <c r="E7" s="350"/>
      <c r="F7" s="351"/>
      <c r="G7" s="351"/>
      <c r="H7" s="352"/>
      <c r="AN7" s="178"/>
      <c r="AQ7" s="178" cm="1">
        <f t="array" ref="AQ7:AV7">' Lot Application'!B7:G7</f>
        <v>0</v>
      </c>
      <c r="AR7" s="178">
        <v>0</v>
      </c>
      <c r="AS7" s="162">
        <v>0</v>
      </c>
      <c r="AT7" s="162">
        <v>0</v>
      </c>
      <c r="AU7" s="162">
        <v>0</v>
      </c>
      <c r="AV7" s="162">
        <v>0</v>
      </c>
      <c r="AX7" s="178">
        <f>AQ7</f>
        <v>0</v>
      </c>
      <c r="AY7" s="162">
        <f>IF(AX7="Yes", 3,0)</f>
        <v>0</v>
      </c>
      <c r="AZ7" s="162">
        <f>IF(AX7="Yes", COUNTA(E7:H9),0)</f>
        <v>0</v>
      </c>
    </row>
    <row r="8" spans="1:52" ht="60" customHeight="1" x14ac:dyDescent="0.35">
      <c r="A8" s="348"/>
      <c r="B8" s="349"/>
      <c r="C8" s="222" t="s">
        <v>342</v>
      </c>
      <c r="D8" s="192" t="s">
        <v>339</v>
      </c>
      <c r="E8" s="350"/>
      <c r="F8" s="351"/>
      <c r="G8" s="351"/>
      <c r="H8" s="352"/>
      <c r="AN8" s="178"/>
      <c r="AQ8" s="178" cm="1">
        <f t="array" ref="AQ8:AV8">' Lot Application'!B8:G8</f>
        <v>0</v>
      </c>
      <c r="AR8" s="178">
        <v>0</v>
      </c>
      <c r="AS8" s="162">
        <v>0</v>
      </c>
      <c r="AT8" s="162">
        <v>0</v>
      </c>
      <c r="AU8" s="162">
        <v>0</v>
      </c>
      <c r="AV8" s="162">
        <v>0</v>
      </c>
      <c r="AX8" s="178">
        <f t="shared" ref="AX8" si="0">AQ8</f>
        <v>0</v>
      </c>
      <c r="AY8" s="162">
        <f>IF(AX8="Yes", 3,0)</f>
        <v>0</v>
      </c>
      <c r="AZ8" s="162">
        <f>IF(AX8="Yes", COUNTA(E11:H13),0)</f>
        <v>0</v>
      </c>
    </row>
    <row r="9" spans="1:52" ht="60" customHeight="1" x14ac:dyDescent="0.35">
      <c r="A9" s="348"/>
      <c r="B9" s="349"/>
      <c r="C9" s="223" t="s">
        <v>343</v>
      </c>
      <c r="D9" s="188" t="s">
        <v>340</v>
      </c>
      <c r="E9" s="350"/>
      <c r="F9" s="351"/>
      <c r="G9" s="351"/>
      <c r="H9" s="352"/>
      <c r="AN9" s="178"/>
      <c r="AQ9" s="178"/>
      <c r="AR9" s="178"/>
      <c r="AX9" s="178"/>
    </row>
    <row r="10" spans="1:52" ht="35.15" customHeight="1" x14ac:dyDescent="0.35">
      <c r="A10" s="73"/>
      <c r="B10" s="72"/>
      <c r="C10" s="72"/>
      <c r="D10" s="72"/>
      <c r="E10" s="345" t="s">
        <v>344</v>
      </c>
      <c r="F10" s="346"/>
      <c r="G10" s="346"/>
      <c r="H10" s="347"/>
    </row>
    <row r="11" spans="1:52" ht="120" customHeight="1" x14ac:dyDescent="0.35">
      <c r="A11" s="348" t="s">
        <v>248</v>
      </c>
      <c r="B11" s="349" t="s">
        <v>337</v>
      </c>
      <c r="C11" s="222" t="s">
        <v>341</v>
      </c>
      <c r="D11" s="188" t="s">
        <v>338</v>
      </c>
      <c r="E11" s="350"/>
      <c r="F11" s="351"/>
      <c r="G11" s="351"/>
      <c r="H11" s="352"/>
    </row>
    <row r="12" spans="1:52" ht="60" customHeight="1" x14ac:dyDescent="0.35">
      <c r="A12" s="348"/>
      <c r="B12" s="349"/>
      <c r="C12" s="222" t="s">
        <v>342</v>
      </c>
      <c r="D12" s="188" t="s">
        <v>339</v>
      </c>
      <c r="E12" s="350"/>
      <c r="F12" s="351"/>
      <c r="G12" s="351"/>
      <c r="H12" s="352"/>
    </row>
    <row r="13" spans="1:52" ht="60" customHeight="1" x14ac:dyDescent="0.35">
      <c r="A13" s="348"/>
      <c r="B13" s="349"/>
      <c r="C13" s="223" t="s">
        <v>343</v>
      </c>
      <c r="D13" s="188" t="s">
        <v>340</v>
      </c>
      <c r="E13" s="350"/>
      <c r="F13" s="351"/>
      <c r="G13" s="351"/>
      <c r="H13" s="352"/>
    </row>
  </sheetData>
  <dataConsolidate link="1"/>
  <mergeCells count="18">
    <mergeCell ref="A1:D2"/>
    <mergeCell ref="E1:H1"/>
    <mergeCell ref="E2:H2"/>
    <mergeCell ref="A3:H3"/>
    <mergeCell ref="A7:A9"/>
    <mergeCell ref="B7:B9"/>
    <mergeCell ref="E7:H7"/>
    <mergeCell ref="E8:H8"/>
    <mergeCell ref="E9:H9"/>
    <mergeCell ref="E4:H4"/>
    <mergeCell ref="E6:H6"/>
    <mergeCell ref="A5:H5"/>
    <mergeCell ref="E10:H10"/>
    <mergeCell ref="A11:A13"/>
    <mergeCell ref="B11:B13"/>
    <mergeCell ref="E11:H11"/>
    <mergeCell ref="E12:H12"/>
    <mergeCell ref="E13:H13"/>
  </mergeCells>
  <conditionalFormatting sqref="E2:H2">
    <cfRule type="dataBar" priority="1">
      <dataBar>
        <cfvo type="num" val="0"/>
        <cfvo type="num" val="1"/>
        <color rgb="FF00B050"/>
      </dataBar>
      <extLst>
        <ext xmlns:x14="http://schemas.microsoft.com/office/spreadsheetml/2009/9/main" uri="{B025F937-C7B1-47D3-B67F-A62EFF666E3E}">
          <x14:id>{FA951BAB-73A7-426D-B7B6-85AC02293762}</x14:id>
        </ext>
      </extLst>
    </cfRule>
  </conditionalFormatting>
  <conditionalFormatting sqref="E7:H9">
    <cfRule type="expression" dxfId="22" priority="8">
      <formula>$AQ$7="No"</formula>
    </cfRule>
  </conditionalFormatting>
  <conditionalFormatting sqref="E11:H13">
    <cfRule type="expression" dxfId="21" priority="7">
      <formula>$AQ$8="No"</formula>
    </cfRule>
  </conditionalFormatting>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FA951BAB-73A7-426D-B7B6-85AC02293762}">
            <x14:dataBar minLength="0" maxLength="100" gradient="0">
              <x14:cfvo type="num">
                <xm:f>0</xm:f>
              </x14:cfvo>
              <x14:cfvo type="num">
                <xm:f>1</xm:f>
              </x14:cfvo>
              <x14:negativeFillColor rgb="FFFF0000"/>
              <x14:axisColor rgb="FF000000"/>
            </x14:dataBar>
          </x14:cfRule>
          <xm:sqref>E2:H2</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81B0F-F67B-4B19-BF38-1AAAC5289F62}">
  <sheetPr codeName="Sheet14">
    <tabColor rgb="FFFFC000"/>
    <pageSetUpPr fitToPage="1"/>
  </sheetPr>
  <dimension ref="A1:AB10"/>
  <sheetViews>
    <sheetView zoomScale="70" zoomScaleNormal="70" workbookViewId="0">
      <pane ySplit="2" topLeftCell="A3" activePane="bottomLeft" state="frozen"/>
      <selection activeCell="B32" sqref="B32"/>
      <selection pane="bottomLeft" activeCell="E6" sqref="E6:H10"/>
    </sheetView>
  </sheetViews>
  <sheetFormatPr defaultColWidth="9.1796875" defaultRowHeight="14.5" x14ac:dyDescent="0.35"/>
  <cols>
    <col min="1" max="1" width="9.7265625" style="153" bestFit="1" customWidth="1"/>
    <col min="2" max="2" width="64.54296875" style="149" customWidth="1"/>
    <col min="3" max="3" width="42.1796875" style="150" customWidth="1"/>
    <col min="4" max="4" width="15.26953125" style="150" customWidth="1"/>
    <col min="5" max="8" width="29.1796875" style="150" customWidth="1"/>
    <col min="9" max="9" width="5.1796875" style="151" customWidth="1"/>
    <col min="10" max="18" width="9.1796875" style="151"/>
    <col min="19" max="23" width="9.1796875" style="151" customWidth="1"/>
    <col min="24" max="26" width="9.1796875" style="151" hidden="1" customWidth="1"/>
    <col min="27" max="33" width="9.1796875" style="151" customWidth="1"/>
    <col min="34" max="16384" width="9.1796875" style="151"/>
  </cols>
  <sheetData>
    <row r="1" spans="1:28" ht="23.25" customHeight="1" x14ac:dyDescent="0.35">
      <c r="A1" s="315" t="s">
        <v>262</v>
      </c>
      <c r="B1" s="309"/>
      <c r="C1" s="309"/>
      <c r="D1" s="309"/>
      <c r="E1" s="308" t="s">
        <v>101</v>
      </c>
      <c r="F1" s="309"/>
      <c r="G1" s="309"/>
      <c r="H1" s="310"/>
      <c r="X1" s="152"/>
      <c r="Y1" s="152"/>
      <c r="Z1" s="152"/>
    </row>
    <row r="2" spans="1:28" ht="24" thickBot="1" x14ac:dyDescent="0.4">
      <c r="A2" s="316"/>
      <c r="B2" s="317"/>
      <c r="C2" s="317"/>
      <c r="D2" s="317"/>
      <c r="E2" s="306">
        <f>IFERROR(Z2,0)</f>
        <v>0</v>
      </c>
      <c r="F2" s="306"/>
      <c r="G2" s="306"/>
      <c r="H2" s="307"/>
      <c r="X2" s="152">
        <f>COUNTA(E6:H10)</f>
        <v>0</v>
      </c>
      <c r="Y2" s="152">
        <v>5</v>
      </c>
      <c r="Z2" s="152">
        <f>X2/Y2</f>
        <v>0</v>
      </c>
    </row>
    <row r="3" spans="1:28" ht="94.5" customHeight="1" x14ac:dyDescent="0.35">
      <c r="A3" s="233" t="s">
        <v>171</v>
      </c>
      <c r="B3" s="233"/>
      <c r="C3" s="233"/>
      <c r="D3" s="233"/>
      <c r="E3" s="233"/>
      <c r="F3" s="233"/>
      <c r="G3" s="233"/>
      <c r="H3" s="233"/>
    </row>
    <row r="4" spans="1:28" ht="61.5" customHeight="1" x14ac:dyDescent="0.35">
      <c r="A4" s="360" t="s">
        <v>355</v>
      </c>
      <c r="B4" s="361"/>
      <c r="C4" s="361"/>
      <c r="D4" s="361"/>
      <c r="E4" s="361"/>
      <c r="F4" s="361"/>
      <c r="G4" s="361"/>
      <c r="H4" s="362"/>
    </row>
    <row r="5" spans="1:28" ht="26" x14ac:dyDescent="0.35">
      <c r="A5" s="145" t="s">
        <v>245</v>
      </c>
      <c r="B5" s="145" t="s">
        <v>84</v>
      </c>
      <c r="C5" s="145" t="s">
        <v>85</v>
      </c>
      <c r="D5" s="145" t="s">
        <v>95</v>
      </c>
      <c r="E5" s="274" t="s">
        <v>86</v>
      </c>
      <c r="F5" s="274"/>
      <c r="G5" s="274"/>
      <c r="H5" s="274"/>
      <c r="U5" s="195"/>
      <c r="AB5" s="195"/>
    </row>
    <row r="6" spans="1:28" ht="99" customHeight="1" x14ac:dyDescent="0.35">
      <c r="A6" s="182" t="s">
        <v>253</v>
      </c>
      <c r="B6" s="87" t="s">
        <v>346</v>
      </c>
      <c r="C6" s="88" t="s">
        <v>87</v>
      </c>
      <c r="D6" s="117" t="s">
        <v>348</v>
      </c>
      <c r="E6" s="357"/>
      <c r="F6" s="358"/>
      <c r="G6" s="358"/>
      <c r="H6" s="359"/>
      <c r="U6" s="195"/>
      <c r="AB6" s="195"/>
    </row>
    <row r="7" spans="1:28" ht="124.5" customHeight="1" x14ac:dyDescent="0.35">
      <c r="A7" s="182" t="s">
        <v>254</v>
      </c>
      <c r="B7" s="170" t="s">
        <v>347</v>
      </c>
      <c r="C7" s="171" t="s">
        <v>87</v>
      </c>
      <c r="D7" s="117" t="s">
        <v>349</v>
      </c>
      <c r="E7" s="357"/>
      <c r="F7" s="358"/>
      <c r="G7" s="358"/>
      <c r="H7" s="359"/>
      <c r="U7" s="195"/>
      <c r="AB7" s="195"/>
    </row>
    <row r="8" spans="1:28" ht="87.75" customHeight="1" x14ac:dyDescent="0.35">
      <c r="A8" s="182" t="s">
        <v>255</v>
      </c>
      <c r="B8" s="170" t="s">
        <v>350</v>
      </c>
      <c r="C8" s="171" t="s">
        <v>87</v>
      </c>
      <c r="D8" s="117" t="s">
        <v>354</v>
      </c>
      <c r="E8" s="357"/>
      <c r="F8" s="358"/>
      <c r="G8" s="358"/>
      <c r="H8" s="359"/>
      <c r="U8" s="195"/>
      <c r="AB8" s="195"/>
    </row>
    <row r="9" spans="1:28" ht="69.75" customHeight="1" x14ac:dyDescent="0.35">
      <c r="A9" s="190" t="s">
        <v>256</v>
      </c>
      <c r="B9" s="170" t="s">
        <v>351</v>
      </c>
      <c r="C9" s="188" t="s">
        <v>87</v>
      </c>
      <c r="D9" s="117" t="s">
        <v>354</v>
      </c>
      <c r="E9" s="357"/>
      <c r="F9" s="358"/>
      <c r="G9" s="358"/>
      <c r="H9" s="359"/>
      <c r="U9" s="195"/>
      <c r="AB9" s="195"/>
    </row>
    <row r="10" spans="1:28" ht="83.25" customHeight="1" x14ac:dyDescent="0.35">
      <c r="A10" s="190" t="s">
        <v>257</v>
      </c>
      <c r="B10" s="170" t="s">
        <v>352</v>
      </c>
      <c r="C10" s="188" t="s">
        <v>87</v>
      </c>
      <c r="D10" s="117" t="s">
        <v>353</v>
      </c>
      <c r="E10" s="357"/>
      <c r="F10" s="358"/>
      <c r="G10" s="358"/>
      <c r="H10" s="359"/>
      <c r="U10" s="195"/>
      <c r="AB10" s="195"/>
    </row>
  </sheetData>
  <dataConsolidate link="1"/>
  <mergeCells count="11">
    <mergeCell ref="E9:H9"/>
    <mergeCell ref="E10:H10"/>
    <mergeCell ref="A4:H4"/>
    <mergeCell ref="E7:H7"/>
    <mergeCell ref="E8:H8"/>
    <mergeCell ref="E6:H6"/>
    <mergeCell ref="A1:D2"/>
    <mergeCell ref="E1:H1"/>
    <mergeCell ref="E2:H2"/>
    <mergeCell ref="A3:H3"/>
    <mergeCell ref="E5:H5"/>
  </mergeCells>
  <phoneticPr fontId="7" type="noConversion"/>
  <conditionalFormatting sqref="E2">
    <cfRule type="dataBar" priority="14">
      <dataBar>
        <cfvo type="num" val="0"/>
        <cfvo type="num" val="1"/>
        <color rgb="FF00B050"/>
      </dataBar>
      <extLst>
        <ext xmlns:x14="http://schemas.microsoft.com/office/spreadsheetml/2009/9/main" uri="{B025F937-C7B1-47D3-B67F-A62EFF666E3E}">
          <x14:id>{DC75D61F-97D1-4986-B43F-F66225C4D340}</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DC75D61F-97D1-4986-B43F-F66225C4D340}">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24CFC-144B-4A8A-8EA7-27717A8BC623}">
  <sheetPr codeName="Sheet17">
    <tabColor rgb="FFFFC000"/>
    <pageSetUpPr fitToPage="1"/>
  </sheetPr>
  <dimension ref="A1:Z9"/>
  <sheetViews>
    <sheetView zoomScale="70" zoomScaleNormal="70" workbookViewId="0">
      <pane ySplit="2" topLeftCell="A3" activePane="bottomLeft" state="frozen"/>
      <selection activeCell="B32" sqref="B32"/>
      <selection pane="bottomLeft" activeCell="E7" sqref="E7:G9"/>
    </sheetView>
  </sheetViews>
  <sheetFormatPr defaultColWidth="9.1796875" defaultRowHeight="14.5" x14ac:dyDescent="0.35"/>
  <cols>
    <col min="1" max="1" width="9.7265625" style="153" bestFit="1" customWidth="1"/>
    <col min="2" max="2" width="64.54296875" style="149" customWidth="1"/>
    <col min="3" max="3" width="42.1796875" style="150" customWidth="1"/>
    <col min="4" max="4" width="15.26953125" style="150" customWidth="1"/>
    <col min="5" max="7" width="29.1796875" style="150" customWidth="1"/>
    <col min="8" max="8" width="5.1796875" style="151" customWidth="1"/>
    <col min="9" max="17" width="9.1796875" style="151"/>
    <col min="18" max="22" width="9.1796875" style="151" customWidth="1"/>
    <col min="23" max="25" width="9.1796875" style="151" hidden="1" customWidth="1"/>
    <col min="26" max="30" width="9.1796875" style="151" customWidth="1"/>
    <col min="31" max="16384" width="9.1796875" style="151"/>
  </cols>
  <sheetData>
    <row r="1" spans="1:26" ht="23.25" customHeight="1" x14ac:dyDescent="0.35">
      <c r="A1" s="315" t="s">
        <v>282</v>
      </c>
      <c r="B1" s="309"/>
      <c r="C1" s="309"/>
      <c r="D1" s="309"/>
      <c r="E1" s="308" t="s">
        <v>101</v>
      </c>
      <c r="F1" s="309"/>
      <c r="G1" s="309"/>
      <c r="W1" s="152"/>
      <c r="X1" s="152"/>
      <c r="Y1" s="152"/>
    </row>
    <row r="2" spans="1:26" ht="24" thickBot="1" x14ac:dyDescent="0.4">
      <c r="A2" s="316"/>
      <c r="B2" s="317"/>
      <c r="C2" s="317"/>
      <c r="D2" s="317"/>
      <c r="E2" s="306">
        <f>IFERROR(Y2,0)</f>
        <v>0</v>
      </c>
      <c r="F2" s="306"/>
      <c r="G2" s="306"/>
      <c r="W2" s="152">
        <v>5</v>
      </c>
      <c r="X2" s="152">
        <f>COUNTA(E7:G9)</f>
        <v>0</v>
      </c>
      <c r="Y2" s="152">
        <f>X2/W2</f>
        <v>0</v>
      </c>
    </row>
    <row r="3" spans="1:26" ht="94.5" customHeight="1" x14ac:dyDescent="0.35">
      <c r="A3" s="233" t="s">
        <v>171</v>
      </c>
      <c r="B3" s="233"/>
      <c r="C3" s="233"/>
      <c r="D3" s="233"/>
      <c r="E3" s="233"/>
      <c r="F3" s="233"/>
      <c r="G3" s="233"/>
    </row>
    <row r="4" spans="1:26" ht="61.5" customHeight="1" x14ac:dyDescent="0.35">
      <c r="A4" s="364" t="s">
        <v>356</v>
      </c>
      <c r="B4" s="364"/>
      <c r="C4" s="364"/>
      <c r="D4" s="364"/>
      <c r="E4" s="364"/>
      <c r="F4" s="364"/>
      <c r="G4" s="364"/>
      <c r="S4" s="195"/>
      <c r="Z4" s="195"/>
    </row>
    <row r="5" spans="1:26" ht="26" x14ac:dyDescent="0.35">
      <c r="A5" s="189" t="s">
        <v>245</v>
      </c>
      <c r="B5" s="189" t="s">
        <v>84</v>
      </c>
      <c r="C5" s="189" t="s">
        <v>85</v>
      </c>
      <c r="D5" s="189" t="s">
        <v>95</v>
      </c>
      <c r="E5" s="271" t="s">
        <v>86</v>
      </c>
      <c r="F5" s="272"/>
      <c r="G5" s="273"/>
      <c r="S5" s="195"/>
      <c r="Z5" s="195"/>
    </row>
    <row r="6" spans="1:26" x14ac:dyDescent="0.35">
      <c r="A6" s="151"/>
      <c r="B6" s="151"/>
      <c r="C6" s="151"/>
      <c r="D6" s="151"/>
      <c r="E6" s="196" t="s">
        <v>263</v>
      </c>
      <c r="F6" s="196" t="s">
        <v>264</v>
      </c>
      <c r="G6" s="196" t="s">
        <v>265</v>
      </c>
      <c r="S6" s="195"/>
      <c r="Z6" s="195"/>
    </row>
    <row r="7" spans="1:26" ht="99" customHeight="1" x14ac:dyDescent="0.35">
      <c r="A7" s="190" t="s">
        <v>283</v>
      </c>
      <c r="B7" s="170" t="s">
        <v>357</v>
      </c>
      <c r="C7" s="188" t="s">
        <v>87</v>
      </c>
      <c r="D7" s="117" t="s">
        <v>358</v>
      </c>
      <c r="E7" s="193"/>
      <c r="F7" s="198"/>
      <c r="G7" s="198"/>
      <c r="S7" s="195"/>
      <c r="Z7" s="195"/>
    </row>
    <row r="8" spans="1:26" ht="124.5" customHeight="1" x14ac:dyDescent="0.35">
      <c r="A8" s="190" t="s">
        <v>284</v>
      </c>
      <c r="B8" s="170" t="s">
        <v>258</v>
      </c>
      <c r="C8" s="188" t="s">
        <v>87</v>
      </c>
      <c r="D8" s="117" t="s">
        <v>353</v>
      </c>
      <c r="E8" s="363"/>
      <c r="F8" s="363"/>
      <c r="G8" s="363"/>
      <c r="S8" s="195"/>
      <c r="Z8" s="195"/>
    </row>
    <row r="9" spans="1:26" ht="124.5" customHeight="1" x14ac:dyDescent="0.35">
      <c r="A9" s="190" t="s">
        <v>285</v>
      </c>
      <c r="B9" s="170" t="s">
        <v>259</v>
      </c>
      <c r="C9" s="188" t="s">
        <v>87</v>
      </c>
      <c r="D9" s="117" t="s">
        <v>354</v>
      </c>
      <c r="E9" s="363"/>
      <c r="F9" s="363"/>
      <c r="G9" s="363"/>
      <c r="S9" s="195"/>
      <c r="Z9" s="195"/>
    </row>
  </sheetData>
  <dataConsolidate link="1"/>
  <mergeCells count="8">
    <mergeCell ref="E9:G9"/>
    <mergeCell ref="E2:G2"/>
    <mergeCell ref="A1:D2"/>
    <mergeCell ref="A3:G3"/>
    <mergeCell ref="E1:G1"/>
    <mergeCell ref="A4:G4"/>
    <mergeCell ref="E5:G5"/>
    <mergeCell ref="E8:G8"/>
  </mergeCells>
  <conditionalFormatting sqref="E2:G2">
    <cfRule type="dataBar" priority="1">
      <dataBar>
        <cfvo type="num" val="0"/>
        <cfvo type="num" val="1"/>
        <color rgb="FF00B050"/>
      </dataBar>
      <extLst>
        <ext xmlns:x14="http://schemas.microsoft.com/office/spreadsheetml/2009/9/main" uri="{B025F937-C7B1-47D3-B67F-A62EFF666E3E}">
          <x14:id>{47F0FDAC-0673-42E8-979E-2ABA93BC8511}</x14:id>
        </ext>
      </extLst>
    </cfRule>
  </conditionalFormatting>
  <conditionalFormatting sqref="E7:G9">
    <cfRule type="expression" dxfId="20" priority="7">
      <formula>$S$4="No"</formula>
    </cfRule>
  </conditionalFormatting>
  <dataValidations count="1">
    <dataValidation type="list" allowBlank="1" showInputMessage="1" showErrorMessage="1" sqref="E7:G7" xr:uid="{CB1B431D-71FD-45F9-B0A1-EAD84A3AF62D}">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47F0FDAC-0673-42E8-979E-2ABA93BC8511}">
            <x14:dataBar minLength="0" maxLength="100" gradient="0">
              <x14:cfvo type="num">
                <xm:f>0</xm:f>
              </x14:cfvo>
              <x14:cfvo type="num">
                <xm:f>1</xm:f>
              </x14:cfvo>
              <x14:negativeFillColor rgb="FFFF0000"/>
              <x14:axisColor rgb="FF000000"/>
            </x14:dataBar>
          </x14:cfRule>
          <xm:sqref>E2:G2</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FDFBE-64DF-4145-A3AF-832586985748}">
  <sheetPr codeName="Sheet18">
    <tabColor rgb="FFFFC000"/>
    <pageSetUpPr fitToPage="1"/>
  </sheetPr>
  <dimension ref="A1:AD8"/>
  <sheetViews>
    <sheetView zoomScale="70" zoomScaleNormal="70" workbookViewId="0">
      <pane ySplit="2" topLeftCell="A3" activePane="bottomLeft" state="frozen"/>
      <selection activeCell="B32" sqref="B32"/>
      <selection pane="bottomLeft" activeCell="E7" sqref="E7:G8"/>
    </sheetView>
  </sheetViews>
  <sheetFormatPr defaultColWidth="9.1796875" defaultRowHeight="14.5" x14ac:dyDescent="0.35"/>
  <cols>
    <col min="1" max="1" width="9.7265625" style="153" bestFit="1" customWidth="1"/>
    <col min="2" max="2" width="64.54296875" style="149" customWidth="1"/>
    <col min="3" max="3" width="42.1796875" style="150" customWidth="1"/>
    <col min="4" max="4" width="15.26953125" style="150" customWidth="1"/>
    <col min="5" max="7" width="29.1796875" style="150" customWidth="1"/>
    <col min="8" max="8" width="5.1796875" style="151" customWidth="1"/>
    <col min="9" max="21" width="9.1796875" style="151"/>
    <col min="22" max="22" width="9.1796875" style="151" customWidth="1"/>
    <col min="23" max="25" width="9.1796875" style="151" hidden="1" customWidth="1"/>
    <col min="26" max="33" width="9.1796875" style="151" customWidth="1"/>
    <col min="34" max="16384" width="9.1796875" style="151"/>
  </cols>
  <sheetData>
    <row r="1" spans="1:30" ht="23.25" customHeight="1" x14ac:dyDescent="0.35">
      <c r="A1" s="315" t="s">
        <v>286</v>
      </c>
      <c r="B1" s="309"/>
      <c r="C1" s="309"/>
      <c r="D1" s="309"/>
      <c r="E1" s="365" t="s">
        <v>101</v>
      </c>
      <c r="F1" s="365"/>
      <c r="G1" s="365"/>
      <c r="W1" s="152"/>
      <c r="X1" s="152"/>
      <c r="Y1" s="152"/>
    </row>
    <row r="2" spans="1:30" ht="24" thickBot="1" x14ac:dyDescent="0.4">
      <c r="A2" s="316"/>
      <c r="B2" s="317"/>
      <c r="C2" s="317"/>
      <c r="D2" s="317"/>
      <c r="E2" s="366">
        <f>IFERROR(Y2,0)</f>
        <v>0</v>
      </c>
      <c r="F2" s="366"/>
      <c r="G2" s="366"/>
      <c r="W2" s="152">
        <v>4</v>
      </c>
      <c r="X2" s="152">
        <f>COUNTA(E7:G8)</f>
        <v>0</v>
      </c>
      <c r="Y2" s="152">
        <f>X2/W2</f>
        <v>0</v>
      </c>
    </row>
    <row r="3" spans="1:30" ht="94.5" customHeight="1" x14ac:dyDescent="0.35">
      <c r="A3" s="233" t="s">
        <v>171</v>
      </c>
      <c r="B3" s="233"/>
      <c r="C3" s="233"/>
      <c r="D3" s="233"/>
      <c r="E3" s="367"/>
      <c r="F3" s="367"/>
      <c r="G3" s="367"/>
    </row>
    <row r="4" spans="1:30" ht="61.5" customHeight="1" x14ac:dyDescent="0.35">
      <c r="A4" s="364" t="s">
        <v>365</v>
      </c>
      <c r="B4" s="364"/>
      <c r="C4" s="364"/>
      <c r="D4" s="364"/>
      <c r="E4" s="364"/>
      <c r="F4" s="364"/>
      <c r="G4" s="364"/>
      <c r="W4" s="195"/>
      <c r="AD4" s="195"/>
    </row>
    <row r="5" spans="1:30" ht="29.25" customHeight="1" x14ac:dyDescent="0.35">
      <c r="A5" s="189" t="s">
        <v>245</v>
      </c>
      <c r="B5" s="189" t="s">
        <v>84</v>
      </c>
      <c r="C5" s="189" t="s">
        <v>85</v>
      </c>
      <c r="D5" s="189" t="s">
        <v>95</v>
      </c>
      <c r="E5" s="274" t="s">
        <v>86</v>
      </c>
      <c r="F5" s="274"/>
      <c r="G5" s="274"/>
      <c r="W5" s="195"/>
      <c r="AD5" s="195"/>
    </row>
    <row r="6" spans="1:30" x14ac:dyDescent="0.35">
      <c r="A6" s="151"/>
      <c r="B6" s="151"/>
      <c r="C6" s="151"/>
      <c r="D6" s="151"/>
      <c r="E6" s="196" t="s">
        <v>266</v>
      </c>
      <c r="F6" s="196" t="s">
        <v>264</v>
      </c>
      <c r="G6" s="196" t="s">
        <v>265</v>
      </c>
      <c r="W6" s="195"/>
      <c r="AD6" s="195"/>
    </row>
    <row r="7" spans="1:30" ht="99" customHeight="1" x14ac:dyDescent="0.35">
      <c r="A7" s="190" t="s">
        <v>287</v>
      </c>
      <c r="B7" s="170" t="s">
        <v>359</v>
      </c>
      <c r="C7" s="188" t="s">
        <v>87</v>
      </c>
      <c r="D7" s="117" t="s">
        <v>358</v>
      </c>
      <c r="E7" s="193"/>
      <c r="F7" s="198"/>
      <c r="G7" s="198"/>
      <c r="W7" s="195"/>
      <c r="AD7" s="195"/>
    </row>
    <row r="8" spans="1:30" ht="150.75" customHeight="1" x14ac:dyDescent="0.35">
      <c r="A8" s="190" t="s">
        <v>288</v>
      </c>
      <c r="B8" s="170" t="s">
        <v>260</v>
      </c>
      <c r="C8" s="188" t="s">
        <v>87</v>
      </c>
      <c r="D8" s="117" t="s">
        <v>353</v>
      </c>
      <c r="E8" s="363"/>
      <c r="F8" s="363"/>
      <c r="G8" s="363"/>
      <c r="W8" s="195"/>
      <c r="AD8" s="195"/>
    </row>
  </sheetData>
  <dataConsolidate link="1"/>
  <mergeCells count="7">
    <mergeCell ref="E5:G5"/>
    <mergeCell ref="E1:G1"/>
    <mergeCell ref="E2:G2"/>
    <mergeCell ref="A4:G4"/>
    <mergeCell ref="E8:G8"/>
    <mergeCell ref="A1:D2"/>
    <mergeCell ref="A3:G3"/>
  </mergeCells>
  <conditionalFormatting sqref="E2:G2">
    <cfRule type="dataBar" priority="1">
      <dataBar>
        <cfvo type="num" val="0"/>
        <cfvo type="num" val="1"/>
        <color rgb="FF00B050"/>
      </dataBar>
      <extLst>
        <ext xmlns:x14="http://schemas.microsoft.com/office/spreadsheetml/2009/9/main" uri="{B025F937-C7B1-47D3-B67F-A62EFF666E3E}">
          <x14:id>{30FF9BB0-24F8-48AC-A689-B669E538EA73}</x14:id>
        </ext>
      </extLst>
    </cfRule>
  </conditionalFormatting>
  <conditionalFormatting sqref="E7:G8">
    <cfRule type="expression" dxfId="19" priority="7">
      <formula>$W$4="No"</formula>
    </cfRule>
  </conditionalFormatting>
  <dataValidations count="1">
    <dataValidation type="list" allowBlank="1" showInputMessage="1" showErrorMessage="1" sqref="E7:G7" xr:uid="{5CC00539-27B1-4259-B23C-D694F064ADF5}">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30FF9BB0-24F8-48AC-A689-B669E538EA73}">
            <x14:dataBar minLength="0" maxLength="100" gradient="0">
              <x14:cfvo type="num">
                <xm:f>0</xm:f>
              </x14:cfvo>
              <x14:cfvo type="num">
                <xm:f>1</xm:f>
              </x14:cfvo>
              <x14:negativeFillColor rgb="FFFF0000"/>
              <x14:axisColor rgb="FF000000"/>
            </x14:dataBar>
          </x14:cfRule>
          <xm:sqref>E2:G2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3F6C-46CD-4E45-9C7C-624344931398}">
  <sheetPr codeName="Sheet19">
    <tabColor rgb="FFFFC000"/>
    <pageSetUpPr fitToPage="1"/>
  </sheetPr>
  <dimension ref="A1:AC9"/>
  <sheetViews>
    <sheetView topLeftCell="B1" zoomScale="70" zoomScaleNormal="70" workbookViewId="0">
      <pane ySplit="2" topLeftCell="A3" activePane="bottomLeft" state="frozen"/>
      <selection activeCell="B32" sqref="B32"/>
      <selection pane="bottomLeft" activeCell="E7" sqref="E7:G9"/>
    </sheetView>
  </sheetViews>
  <sheetFormatPr defaultColWidth="9.1796875" defaultRowHeight="14.5" x14ac:dyDescent="0.35"/>
  <cols>
    <col min="1" max="1" width="13" style="153" customWidth="1"/>
    <col min="2" max="2" width="64.54296875" style="149" customWidth="1"/>
    <col min="3" max="3" width="42.1796875" style="150" customWidth="1"/>
    <col min="4" max="4" width="15.26953125" style="150" customWidth="1"/>
    <col min="5" max="7" width="29.1796875" style="150" customWidth="1"/>
    <col min="8" max="8" width="5.1796875" style="151" customWidth="1"/>
    <col min="9" max="20" width="9.1796875" style="151"/>
    <col min="21" max="22" width="9.1796875" style="151" customWidth="1"/>
    <col min="23" max="25" width="9.1796875" style="151" hidden="1" customWidth="1"/>
    <col min="26" max="33" width="9.1796875" style="151" customWidth="1"/>
    <col min="34" max="16384" width="9.1796875" style="151"/>
  </cols>
  <sheetData>
    <row r="1" spans="1:29" ht="23.25" customHeight="1" x14ac:dyDescent="0.35">
      <c r="A1" s="315" t="s">
        <v>289</v>
      </c>
      <c r="B1" s="309"/>
      <c r="C1" s="309"/>
      <c r="D1" s="309"/>
      <c r="E1" s="308" t="s">
        <v>101</v>
      </c>
      <c r="F1" s="309"/>
      <c r="G1" s="309"/>
      <c r="W1" s="152"/>
      <c r="X1" s="152"/>
      <c r="Y1" s="152"/>
    </row>
    <row r="2" spans="1:29" ht="24" thickBot="1" x14ac:dyDescent="0.4">
      <c r="A2" s="316"/>
      <c r="B2" s="317"/>
      <c r="C2" s="317"/>
      <c r="D2" s="317"/>
      <c r="E2" s="306">
        <f>IFERROR(Y2,0)</f>
        <v>0</v>
      </c>
      <c r="F2" s="306"/>
      <c r="G2" s="306"/>
      <c r="W2" s="152">
        <v>5</v>
      </c>
      <c r="X2" s="152">
        <f>COUNTA(E7:G9)</f>
        <v>0</v>
      </c>
      <c r="Y2" s="152">
        <f>X2/W2</f>
        <v>0</v>
      </c>
    </row>
    <row r="3" spans="1:29" ht="94.5" customHeight="1" x14ac:dyDescent="0.35">
      <c r="A3" s="233" t="s">
        <v>171</v>
      </c>
      <c r="B3" s="233"/>
      <c r="C3" s="233"/>
      <c r="D3" s="233"/>
      <c r="E3" s="233"/>
      <c r="F3" s="233"/>
      <c r="G3" s="233"/>
    </row>
    <row r="4" spans="1:29" ht="61.5" customHeight="1" x14ac:dyDescent="0.35">
      <c r="A4" s="364" t="s">
        <v>364</v>
      </c>
      <c r="B4" s="364"/>
      <c r="C4" s="364"/>
      <c r="D4" s="364"/>
      <c r="E4" s="364"/>
      <c r="F4" s="364"/>
      <c r="G4" s="364"/>
      <c r="V4" s="195"/>
      <c r="AC4" s="195"/>
    </row>
    <row r="5" spans="1:29" ht="30" customHeight="1" x14ac:dyDescent="0.35">
      <c r="A5" s="189" t="s">
        <v>245</v>
      </c>
      <c r="B5" s="189" t="s">
        <v>84</v>
      </c>
      <c r="C5" s="189" t="s">
        <v>85</v>
      </c>
      <c r="D5" s="189" t="s">
        <v>95</v>
      </c>
      <c r="E5" s="274" t="s">
        <v>86</v>
      </c>
      <c r="F5" s="274"/>
      <c r="G5" s="274"/>
      <c r="V5" s="195"/>
      <c r="AC5" s="195"/>
    </row>
    <row r="6" spans="1:29" ht="15.5" x14ac:dyDescent="0.35">
      <c r="A6" s="197"/>
      <c r="B6" s="151"/>
      <c r="C6" s="151"/>
      <c r="D6" s="151"/>
      <c r="E6" s="196" t="s">
        <v>266</v>
      </c>
      <c r="F6" s="196" t="s">
        <v>264</v>
      </c>
      <c r="G6" s="196" t="s">
        <v>265</v>
      </c>
      <c r="V6" s="195"/>
      <c r="AC6" s="195"/>
    </row>
    <row r="7" spans="1:29" ht="99" customHeight="1" x14ac:dyDescent="0.35">
      <c r="A7" s="190" t="s">
        <v>290</v>
      </c>
      <c r="B7" s="170" t="s">
        <v>361</v>
      </c>
      <c r="C7" s="188" t="s">
        <v>87</v>
      </c>
      <c r="D7" s="117" t="s">
        <v>358</v>
      </c>
      <c r="E7" s="193"/>
      <c r="F7" s="198"/>
      <c r="G7" s="198"/>
      <c r="V7" s="195"/>
      <c r="AC7" s="195"/>
    </row>
    <row r="8" spans="1:29" ht="150.75" customHeight="1" x14ac:dyDescent="0.35">
      <c r="A8" s="190" t="s">
        <v>291</v>
      </c>
      <c r="B8" s="170" t="s">
        <v>360</v>
      </c>
      <c r="C8" s="188" t="s">
        <v>87</v>
      </c>
      <c r="D8" s="117" t="s">
        <v>353</v>
      </c>
      <c r="E8" s="363"/>
      <c r="F8" s="363"/>
      <c r="G8" s="363"/>
      <c r="V8" s="195"/>
      <c r="AC8" s="195"/>
    </row>
    <row r="9" spans="1:29" ht="150.75" customHeight="1" x14ac:dyDescent="0.35">
      <c r="A9" s="190" t="s">
        <v>292</v>
      </c>
      <c r="B9" s="170" t="s">
        <v>261</v>
      </c>
      <c r="C9" s="188" t="s">
        <v>87</v>
      </c>
      <c r="D9" s="117" t="s">
        <v>354</v>
      </c>
      <c r="E9" s="363"/>
      <c r="F9" s="363"/>
      <c r="G9" s="363"/>
      <c r="V9" s="195"/>
      <c r="AC9" s="195"/>
    </row>
  </sheetData>
  <dataConsolidate link="1"/>
  <mergeCells count="8">
    <mergeCell ref="E5:G5"/>
    <mergeCell ref="E8:G8"/>
    <mergeCell ref="E9:G9"/>
    <mergeCell ref="A1:D2"/>
    <mergeCell ref="E1:G1"/>
    <mergeCell ref="E2:G2"/>
    <mergeCell ref="A3:G3"/>
    <mergeCell ref="A4:G4"/>
  </mergeCells>
  <conditionalFormatting sqref="E2:G2">
    <cfRule type="dataBar" priority="1">
      <dataBar>
        <cfvo type="num" val="0"/>
        <cfvo type="num" val="1"/>
        <color rgb="FF00B050"/>
      </dataBar>
      <extLst>
        <ext xmlns:x14="http://schemas.microsoft.com/office/spreadsheetml/2009/9/main" uri="{B025F937-C7B1-47D3-B67F-A62EFF666E3E}">
          <x14:id>{AF4F026B-A481-474B-A24F-0EE310CDDBD5}</x14:id>
        </ext>
      </extLst>
    </cfRule>
  </conditionalFormatting>
  <conditionalFormatting sqref="E7:G9">
    <cfRule type="expression" dxfId="18" priority="7">
      <formula>$V$4="No"</formula>
    </cfRule>
  </conditionalFormatting>
  <dataValidations count="1">
    <dataValidation type="list" allowBlank="1" showInputMessage="1" showErrorMessage="1" sqref="E7:G7" xr:uid="{9ABBEC05-5C72-476D-93C5-52E70DF65346}">
      <formula1>"Yes, No"</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AF4F026B-A481-474B-A24F-0EE310CDDBD5}">
            <x14:dataBar minLength="0" maxLength="100" gradient="0">
              <x14:cfvo type="num">
                <xm:f>0</xm:f>
              </x14:cfvo>
              <x14:cfvo type="num">
                <xm:f>1</xm:f>
              </x14:cfvo>
              <x14:negativeFillColor rgb="FFFF0000"/>
              <x14:axisColor rgb="FF000000"/>
            </x14:dataBar>
          </x14:cfRule>
          <xm:sqref>E2:G2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731A-D2FC-493B-9697-576A50DF447F}">
  <sheetPr codeName="Sheet26">
    <tabColor rgb="FFFFC000"/>
    <pageSetUpPr fitToPage="1"/>
  </sheetPr>
  <dimension ref="A1:Z5"/>
  <sheetViews>
    <sheetView zoomScale="85" zoomScaleNormal="85" workbookViewId="0">
      <selection activeCell="E5" sqref="E5:H5"/>
    </sheetView>
  </sheetViews>
  <sheetFormatPr defaultColWidth="9.1796875" defaultRowHeight="14.5" x14ac:dyDescent="0.35"/>
  <cols>
    <col min="1" max="1" width="9.7265625" style="153" bestFit="1" customWidth="1"/>
    <col min="2" max="2" width="60.7265625" style="149" customWidth="1"/>
    <col min="3" max="3" width="42.1796875" style="150" customWidth="1"/>
    <col min="4" max="4" width="15.26953125" style="150" customWidth="1"/>
    <col min="5" max="8" width="29.1796875" style="150" customWidth="1"/>
    <col min="9" max="9" width="5.1796875" style="151" customWidth="1"/>
    <col min="10" max="23" width="9.1796875" style="151"/>
    <col min="24" max="26" width="9.1796875" style="151" hidden="1" customWidth="1"/>
    <col min="27" max="16384" width="9.1796875" style="151"/>
  </cols>
  <sheetData>
    <row r="1" spans="1:26" ht="23" x14ac:dyDescent="0.35">
      <c r="A1" s="368" t="s">
        <v>276</v>
      </c>
      <c r="B1" s="309"/>
      <c r="C1" s="309"/>
      <c r="D1" s="309"/>
      <c r="E1" s="308" t="s">
        <v>101</v>
      </c>
      <c r="F1" s="309"/>
      <c r="G1" s="309"/>
      <c r="H1" s="310"/>
      <c r="X1" s="152" t="s">
        <v>94</v>
      </c>
      <c r="Y1" s="152" t="s">
        <v>91</v>
      </c>
      <c r="Z1" s="152" t="s">
        <v>100</v>
      </c>
    </row>
    <row r="2" spans="1:26" ht="24" thickBot="1" x14ac:dyDescent="0.4">
      <c r="A2" s="316"/>
      <c r="B2" s="317"/>
      <c r="C2" s="317"/>
      <c r="D2" s="317"/>
      <c r="E2" s="306">
        <f>Z2</f>
        <v>0</v>
      </c>
      <c r="F2" s="306"/>
      <c r="G2" s="306"/>
      <c r="H2" s="307"/>
      <c r="X2" s="152">
        <v>1</v>
      </c>
      <c r="Y2" s="152">
        <f>COUNTA(E5:H5)</f>
        <v>0</v>
      </c>
      <c r="Z2" s="152">
        <f>Y2/X2</f>
        <v>0</v>
      </c>
    </row>
    <row r="3" spans="1:26" ht="94.5" customHeight="1" x14ac:dyDescent="0.35">
      <c r="A3" s="233" t="s">
        <v>170</v>
      </c>
      <c r="B3" s="233"/>
      <c r="C3" s="233"/>
      <c r="D3" s="233"/>
      <c r="E3" s="233"/>
      <c r="F3" s="233"/>
      <c r="G3" s="233"/>
      <c r="H3" s="233"/>
    </row>
    <row r="4" spans="1:26" ht="26" x14ac:dyDescent="0.35">
      <c r="A4" s="167" t="s">
        <v>245</v>
      </c>
      <c r="B4" s="167" t="s">
        <v>84</v>
      </c>
      <c r="C4" s="167" t="s">
        <v>85</v>
      </c>
      <c r="D4" s="167" t="s">
        <v>95</v>
      </c>
      <c r="E4" s="274" t="s">
        <v>86</v>
      </c>
      <c r="F4" s="274"/>
      <c r="G4" s="274"/>
      <c r="H4" s="274"/>
    </row>
    <row r="5" spans="1:26" ht="63" x14ac:dyDescent="0.35">
      <c r="A5" s="116" t="s">
        <v>275</v>
      </c>
      <c r="B5" s="60" t="s">
        <v>362</v>
      </c>
      <c r="C5" s="171" t="s">
        <v>87</v>
      </c>
      <c r="D5" s="171" t="s">
        <v>363</v>
      </c>
      <c r="E5" s="363"/>
      <c r="F5" s="363"/>
      <c r="G5" s="363"/>
      <c r="H5" s="363"/>
    </row>
  </sheetData>
  <dataConsolidate link="1"/>
  <mergeCells count="6">
    <mergeCell ref="E5:H5"/>
    <mergeCell ref="A1:D2"/>
    <mergeCell ref="E1:H1"/>
    <mergeCell ref="E2:H2"/>
    <mergeCell ref="A3:H3"/>
    <mergeCell ref="E4:H4"/>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{E3A6D5D8-BCF9-4DCF-B068-C79FC222A778}</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E3A6D5D8-BCF9-4DCF-B068-C79FC222A778}">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pageSetUpPr fitToPage="1"/>
  </sheetPr>
  <dimension ref="A1:T7"/>
  <sheetViews>
    <sheetView zoomScale="85" zoomScaleNormal="85" workbookViewId="0">
      <selection activeCell="E5" sqref="E5:H6"/>
    </sheetView>
  </sheetViews>
  <sheetFormatPr defaultColWidth="9.1796875" defaultRowHeight="14.5" x14ac:dyDescent="0.35"/>
  <cols>
    <col min="1" max="1" width="9.7265625" style="153" bestFit="1" customWidth="1"/>
    <col min="2" max="2" width="74.90625" style="149" customWidth="1"/>
    <col min="3" max="4" width="19.7265625" style="150" customWidth="1"/>
    <col min="5" max="5" width="23.54296875" style="150" customWidth="1"/>
    <col min="6" max="7" width="29.1796875" style="150" customWidth="1"/>
    <col min="8" max="8" width="11.453125" style="150" customWidth="1"/>
    <col min="9" max="21" width="9.1796875" style="151" customWidth="1"/>
    <col min="22" max="16384" width="9.1796875" style="151"/>
  </cols>
  <sheetData>
    <row r="1" spans="1:20" ht="23" x14ac:dyDescent="0.35">
      <c r="A1" s="368" t="s">
        <v>294</v>
      </c>
      <c r="B1" s="309"/>
      <c r="C1" s="309"/>
      <c r="D1" s="309"/>
      <c r="E1" s="308" t="s">
        <v>101</v>
      </c>
      <c r="F1" s="309"/>
      <c r="G1" s="309"/>
      <c r="H1" s="310"/>
      <c r="R1" s="152" t="s">
        <v>94</v>
      </c>
      <c r="S1" s="152" t="s">
        <v>91</v>
      </c>
      <c r="T1" s="152" t="s">
        <v>100</v>
      </c>
    </row>
    <row r="2" spans="1:20" ht="24" thickBot="1" x14ac:dyDescent="0.4">
      <c r="A2" s="316"/>
      <c r="B2" s="317"/>
      <c r="C2" s="317"/>
      <c r="D2" s="317"/>
      <c r="E2" s="306">
        <f>IFERROR(T2,0)</f>
        <v>0</v>
      </c>
      <c r="F2" s="306"/>
      <c r="G2" s="306"/>
      <c r="H2" s="307"/>
      <c r="R2" s="152">
        <v>2</v>
      </c>
      <c r="S2" s="152">
        <f>COUNTA(E5:H6)</f>
        <v>0</v>
      </c>
      <c r="T2" s="152">
        <f>S2/R2</f>
        <v>0</v>
      </c>
    </row>
    <row r="3" spans="1:20" ht="94.5" customHeight="1" x14ac:dyDescent="0.35">
      <c r="A3" s="233" t="s">
        <v>170</v>
      </c>
      <c r="B3" s="233"/>
      <c r="C3" s="233"/>
      <c r="D3" s="233"/>
      <c r="E3" s="233"/>
      <c r="F3" s="233"/>
      <c r="G3" s="233"/>
      <c r="H3" s="233"/>
    </row>
    <row r="4" spans="1:20" ht="26" x14ac:dyDescent="0.35">
      <c r="A4" s="107" t="s">
        <v>245</v>
      </c>
      <c r="B4" s="68" t="s">
        <v>84</v>
      </c>
      <c r="C4" s="107" t="s">
        <v>85</v>
      </c>
      <c r="D4" s="68" t="s">
        <v>95</v>
      </c>
      <c r="E4" s="274" t="s">
        <v>86</v>
      </c>
      <c r="F4" s="274"/>
      <c r="G4" s="274"/>
      <c r="H4" s="274"/>
    </row>
    <row r="5" spans="1:20" ht="90.5" customHeight="1" x14ac:dyDescent="0.35">
      <c r="A5" s="69" t="s">
        <v>305</v>
      </c>
      <c r="B5" s="179" t="s">
        <v>368</v>
      </c>
      <c r="C5" s="224" t="s">
        <v>87</v>
      </c>
      <c r="D5" s="188" t="s">
        <v>363</v>
      </c>
      <c r="E5" s="357"/>
      <c r="F5" s="358"/>
      <c r="G5" s="358"/>
      <c r="H5" s="359"/>
    </row>
    <row r="6" spans="1:20" ht="86" customHeight="1" x14ac:dyDescent="0.35">
      <c r="A6" s="116" t="s">
        <v>306</v>
      </c>
      <c r="B6" s="179" t="s">
        <v>369</v>
      </c>
      <c r="C6" s="224" t="s">
        <v>87</v>
      </c>
      <c r="D6" s="188" t="s">
        <v>363</v>
      </c>
      <c r="E6" s="357"/>
      <c r="F6" s="358"/>
      <c r="G6" s="358"/>
      <c r="H6" s="359"/>
    </row>
    <row r="7" spans="1:20" ht="30" customHeight="1" x14ac:dyDescent="0.35"/>
  </sheetData>
  <dataConsolidate link="1"/>
  <mergeCells count="7">
    <mergeCell ref="E6:H6"/>
    <mergeCell ref="E5:H5"/>
    <mergeCell ref="A1:D2"/>
    <mergeCell ref="E1:H1"/>
    <mergeCell ref="E2:H2"/>
    <mergeCell ref="A3:H3"/>
    <mergeCell ref="E4:H4"/>
  </mergeCells>
  <phoneticPr fontId="7" type="noConversion"/>
  <conditionalFormatting sqref="E2">
    <cfRule type="dataBar" priority="8">
      <dataBar>
        <cfvo type="num" val="0"/>
        <cfvo type="num" val="1"/>
        <color rgb="FF00B050"/>
      </dataBar>
      <extLst>
        <ext xmlns:x14="http://schemas.microsoft.com/office/spreadsheetml/2009/9/main" uri="{B025F937-C7B1-47D3-B67F-A62EFF666E3E}">
          <x14:id>{64B0863B-4015-40B6-8550-AAF65A0EF008}</x14:id>
        </ext>
      </extLst>
    </cfRule>
  </conditionalFormatting>
  <dataValidations count="1">
    <dataValidation type="textLength" operator="lessThanOrEqual" allowBlank="1" showInputMessage="1" showErrorMessage="1" sqref="E5:H6" xr:uid="{4C320CDC-C2A0-4369-9DE3-C18A39296C65}">
      <formula1>200</formula1>
    </dataValidation>
  </dataValidations>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64B0863B-4015-40B6-8550-AAF65A0EF008}">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86ACD-33F6-405A-A583-BC2A4D6DAF90}">
  <sheetPr codeName="Sheet27">
    <tabColor rgb="FFFFC000"/>
    <pageSetUpPr fitToPage="1"/>
  </sheetPr>
  <dimension ref="A1:Z9"/>
  <sheetViews>
    <sheetView zoomScale="85" zoomScaleNormal="85" zoomScaleSheetLayoutView="70" workbookViewId="0">
      <pane ySplit="2" topLeftCell="A3" activePane="bottomLeft" state="frozen"/>
      <selection activeCell="B32" sqref="B32"/>
      <selection pane="bottomLeft" activeCell="E7" sqref="E7:H9"/>
    </sheetView>
  </sheetViews>
  <sheetFormatPr defaultColWidth="9.1796875" defaultRowHeight="14.5" x14ac:dyDescent="0.35"/>
  <cols>
    <col min="1" max="1" width="9.7265625" style="153" bestFit="1" customWidth="1"/>
    <col min="2" max="2" width="60.7265625" style="149" customWidth="1"/>
    <col min="3" max="3" width="42.1796875" style="150" customWidth="1"/>
    <col min="4" max="4" width="15.26953125" style="150" customWidth="1"/>
    <col min="5" max="8" width="29.1796875" style="150" customWidth="1"/>
    <col min="9" max="9" width="5.1796875" style="151" customWidth="1"/>
    <col min="10" max="23" width="9.1796875" style="151"/>
    <col min="24" max="26" width="9.1796875" style="151" customWidth="1"/>
    <col min="27" max="16384" width="9.1796875" style="151"/>
  </cols>
  <sheetData>
    <row r="1" spans="1:26" ht="23" x14ac:dyDescent="0.35">
      <c r="A1" s="368" t="s">
        <v>295</v>
      </c>
      <c r="B1" s="309"/>
      <c r="C1" s="309"/>
      <c r="D1" s="309"/>
      <c r="E1" s="308" t="s">
        <v>101</v>
      </c>
      <c r="F1" s="309"/>
      <c r="G1" s="309"/>
      <c r="H1" s="310"/>
      <c r="X1" s="152"/>
      <c r="Y1" s="152"/>
      <c r="Z1" s="152"/>
    </row>
    <row r="2" spans="1:26" ht="24" thickBot="1" x14ac:dyDescent="0.4">
      <c r="A2" s="316"/>
      <c r="B2" s="317"/>
      <c r="C2" s="317"/>
      <c r="D2" s="317"/>
      <c r="E2" s="306">
        <f>IFERROR(Z2,0)</f>
        <v>0</v>
      </c>
      <c r="F2" s="306"/>
      <c r="G2" s="306"/>
      <c r="H2" s="307"/>
      <c r="X2" s="152">
        <v>3</v>
      </c>
      <c r="Y2" s="152">
        <f>COUNTA(E7:H9)</f>
        <v>0</v>
      </c>
      <c r="Z2" s="152">
        <f>Y2/X2</f>
        <v>0</v>
      </c>
    </row>
    <row r="3" spans="1:26" ht="94.5" customHeight="1" x14ac:dyDescent="0.35">
      <c r="A3" s="233" t="s">
        <v>170</v>
      </c>
      <c r="B3" s="233"/>
      <c r="C3" s="233"/>
      <c r="D3" s="233"/>
      <c r="E3" s="233"/>
      <c r="F3" s="233"/>
      <c r="G3" s="233"/>
      <c r="H3" s="233"/>
    </row>
    <row r="4" spans="1:26" ht="26" x14ac:dyDescent="0.35">
      <c r="A4" s="130" t="s">
        <v>245</v>
      </c>
      <c r="B4" s="130" t="s">
        <v>84</v>
      </c>
      <c r="C4" s="130" t="s">
        <v>85</v>
      </c>
      <c r="D4" s="130" t="s">
        <v>95</v>
      </c>
      <c r="E4" s="274" t="s">
        <v>86</v>
      </c>
      <c r="F4" s="274"/>
      <c r="G4" s="274"/>
      <c r="H4" s="274"/>
    </row>
    <row r="5" spans="1:26" x14ac:dyDescent="0.35">
      <c r="A5" s="370" t="s">
        <v>366</v>
      </c>
      <c r="B5" s="370"/>
      <c r="C5" s="370"/>
      <c r="D5" s="370"/>
      <c r="E5" s="370"/>
      <c r="F5" s="370"/>
      <c r="G5" s="370"/>
      <c r="H5" s="370"/>
    </row>
    <row r="6" spans="1:26" ht="60" customHeight="1" x14ac:dyDescent="0.35">
      <c r="A6" s="370"/>
      <c r="B6" s="370"/>
      <c r="C6" s="370"/>
      <c r="D6" s="370"/>
      <c r="E6" s="370"/>
      <c r="F6" s="370"/>
      <c r="G6" s="370"/>
      <c r="H6" s="370"/>
    </row>
    <row r="7" spans="1:26" s="162" customFormat="1" ht="125.15" customHeight="1" x14ac:dyDescent="0.35">
      <c r="A7" s="131" t="s">
        <v>302</v>
      </c>
      <c r="B7" s="147" t="s">
        <v>370</v>
      </c>
      <c r="C7" s="88" t="s">
        <v>87</v>
      </c>
      <c r="D7" s="67" t="s">
        <v>358</v>
      </c>
      <c r="E7" s="369"/>
      <c r="F7" s="369"/>
      <c r="G7" s="369"/>
      <c r="H7" s="369"/>
    </row>
    <row r="8" spans="1:26" ht="104" customHeight="1" x14ac:dyDescent="0.35">
      <c r="A8" s="200" t="s">
        <v>303</v>
      </c>
      <c r="B8" s="147" t="s">
        <v>371</v>
      </c>
      <c r="C8" s="148" t="s">
        <v>87</v>
      </c>
      <c r="D8" s="67" t="s">
        <v>367</v>
      </c>
      <c r="E8" s="369"/>
      <c r="F8" s="369"/>
      <c r="G8" s="369"/>
      <c r="H8" s="369"/>
    </row>
    <row r="9" spans="1:26" ht="131.25" customHeight="1" x14ac:dyDescent="0.35">
      <c r="A9" s="200" t="s">
        <v>304</v>
      </c>
      <c r="B9" s="147" t="s">
        <v>372</v>
      </c>
      <c r="C9" s="148" t="s">
        <v>87</v>
      </c>
      <c r="D9" s="67" t="s">
        <v>367</v>
      </c>
      <c r="E9" s="369"/>
      <c r="F9" s="369"/>
      <c r="G9" s="369"/>
      <c r="H9" s="369"/>
    </row>
  </sheetData>
  <dataConsolidate link="1"/>
  <mergeCells count="9">
    <mergeCell ref="E7:H7"/>
    <mergeCell ref="E8:H8"/>
    <mergeCell ref="E9:H9"/>
    <mergeCell ref="A5:H6"/>
    <mergeCell ref="A1:D2"/>
    <mergeCell ref="E1:H1"/>
    <mergeCell ref="E2:H2"/>
    <mergeCell ref="A3:H3"/>
    <mergeCell ref="E4:H4"/>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{791C4F37-6866-494D-B17E-5757CE4ABF39}</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791C4F37-6866-494D-B17E-5757CE4ABF39}">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F7440-35EC-4BED-BBC9-EDA02484DDFF}">
  <sheetPr codeName="Sheet28">
    <tabColor rgb="FFFFC000"/>
    <pageSetUpPr fitToPage="1"/>
  </sheetPr>
  <dimension ref="A1:Z9"/>
  <sheetViews>
    <sheetView zoomScale="85" zoomScaleNormal="85" zoomScaleSheetLayoutView="70" workbookViewId="0">
      <pane ySplit="2" topLeftCell="A3" activePane="bottomLeft" state="frozen"/>
      <selection activeCell="B32" sqref="B32"/>
      <selection pane="bottomLeft" activeCell="E7" sqref="E7:H9"/>
    </sheetView>
  </sheetViews>
  <sheetFormatPr defaultColWidth="9.1796875" defaultRowHeight="14.5" x14ac:dyDescent="0.35"/>
  <cols>
    <col min="1" max="1" width="9.7265625" style="153" bestFit="1" customWidth="1"/>
    <col min="2" max="2" width="60.7265625" style="149" customWidth="1"/>
    <col min="3" max="3" width="42.1796875" style="150" customWidth="1"/>
    <col min="4" max="4" width="15.26953125" style="150" customWidth="1"/>
    <col min="5" max="8" width="29.1796875" style="150" customWidth="1"/>
    <col min="9" max="9" width="5.1796875" style="151" customWidth="1"/>
    <col min="10" max="23" width="9.1796875" style="151"/>
    <col min="24" max="26" width="9.1796875" style="151" customWidth="1"/>
    <col min="27" max="16384" width="9.1796875" style="151"/>
  </cols>
  <sheetData>
    <row r="1" spans="1:26" ht="23" x14ac:dyDescent="0.35">
      <c r="A1" s="368" t="s">
        <v>296</v>
      </c>
      <c r="B1" s="309"/>
      <c r="C1" s="309"/>
      <c r="D1" s="309"/>
      <c r="E1" s="308" t="s">
        <v>101</v>
      </c>
      <c r="F1" s="309"/>
      <c r="G1" s="309"/>
      <c r="H1" s="310"/>
      <c r="X1" s="152"/>
      <c r="Y1" s="152"/>
      <c r="Z1" s="152"/>
    </row>
    <row r="2" spans="1:26" ht="24" thickBot="1" x14ac:dyDescent="0.4">
      <c r="A2" s="316"/>
      <c r="B2" s="317"/>
      <c r="C2" s="317"/>
      <c r="D2" s="317"/>
      <c r="E2" s="306">
        <f>COUNTA(E7,E8,E9)/COUNTA(B7,B8,B9)</f>
        <v>0</v>
      </c>
      <c r="F2" s="306"/>
      <c r="G2" s="306"/>
      <c r="H2" s="307"/>
      <c r="X2" s="152"/>
      <c r="Y2" s="152"/>
      <c r="Z2" s="152"/>
    </row>
    <row r="3" spans="1:26" ht="94.5" customHeight="1" x14ac:dyDescent="0.35">
      <c r="A3" s="233" t="s">
        <v>170</v>
      </c>
      <c r="B3" s="233"/>
      <c r="C3" s="233"/>
      <c r="D3" s="233"/>
      <c r="E3" s="233"/>
      <c r="F3" s="233"/>
      <c r="G3" s="233"/>
      <c r="H3" s="233"/>
    </row>
    <row r="4" spans="1:26" ht="26" x14ac:dyDescent="0.35">
      <c r="A4" s="184" t="s">
        <v>245</v>
      </c>
      <c r="B4" s="184" t="s">
        <v>84</v>
      </c>
      <c r="C4" s="184" t="s">
        <v>85</v>
      </c>
      <c r="D4" s="184" t="s">
        <v>95</v>
      </c>
      <c r="E4" s="274" t="s">
        <v>86</v>
      </c>
      <c r="F4" s="274"/>
      <c r="G4" s="274"/>
      <c r="H4" s="274"/>
    </row>
    <row r="5" spans="1:26" x14ac:dyDescent="0.35">
      <c r="A5" s="370" t="s">
        <v>230</v>
      </c>
      <c r="B5" s="370"/>
      <c r="C5" s="370"/>
      <c r="D5" s="370"/>
      <c r="E5" s="370"/>
      <c r="F5" s="370"/>
      <c r="G5" s="370"/>
      <c r="H5" s="370"/>
    </row>
    <row r="6" spans="1:26" ht="60" customHeight="1" x14ac:dyDescent="0.35">
      <c r="A6" s="370"/>
      <c r="B6" s="370"/>
      <c r="C6" s="370"/>
      <c r="D6" s="370"/>
      <c r="E6" s="370"/>
      <c r="F6" s="370"/>
      <c r="G6" s="370"/>
      <c r="H6" s="370"/>
    </row>
    <row r="7" spans="1:26" ht="114.75" customHeight="1" x14ac:dyDescent="0.35">
      <c r="A7" s="186" t="s">
        <v>299</v>
      </c>
      <c r="B7" s="170" t="s">
        <v>272</v>
      </c>
      <c r="C7" s="185" t="s">
        <v>87</v>
      </c>
      <c r="D7" s="67" t="s">
        <v>358</v>
      </c>
      <c r="E7" s="369"/>
      <c r="F7" s="369"/>
      <c r="G7" s="369"/>
      <c r="H7" s="369"/>
    </row>
    <row r="8" spans="1:26" ht="117" customHeight="1" x14ac:dyDescent="0.35">
      <c r="A8" s="200" t="s">
        <v>300</v>
      </c>
      <c r="B8" s="170" t="s">
        <v>277</v>
      </c>
      <c r="C8" s="185" t="s">
        <v>87</v>
      </c>
      <c r="D8" s="67" t="s">
        <v>367</v>
      </c>
      <c r="E8" s="369"/>
      <c r="F8" s="369"/>
      <c r="G8" s="369"/>
      <c r="H8" s="369"/>
    </row>
    <row r="9" spans="1:26" ht="108.75" customHeight="1" x14ac:dyDescent="0.35">
      <c r="A9" s="200" t="s">
        <v>301</v>
      </c>
      <c r="B9" s="170" t="s">
        <v>273</v>
      </c>
      <c r="C9" s="185" t="s">
        <v>87</v>
      </c>
      <c r="D9" s="67" t="s">
        <v>367</v>
      </c>
      <c r="E9" s="369"/>
      <c r="F9" s="369"/>
      <c r="G9" s="369"/>
      <c r="H9" s="369"/>
    </row>
  </sheetData>
  <dataConsolidate link="1"/>
  <mergeCells count="9">
    <mergeCell ref="E7:H7"/>
    <mergeCell ref="E8:H8"/>
    <mergeCell ref="E9:H9"/>
    <mergeCell ref="A1:D2"/>
    <mergeCell ref="E1:H1"/>
    <mergeCell ref="E2:H2"/>
    <mergeCell ref="A3:H3"/>
    <mergeCell ref="E4:H4"/>
    <mergeCell ref="A5:H6"/>
  </mergeCells>
  <phoneticPr fontId="7" type="noConversion"/>
  <conditionalFormatting sqref="E2">
    <cfRule type="dataBar" priority="1">
      <dataBar>
        <cfvo type="num" val="0"/>
        <cfvo type="num" val="1"/>
        <color rgb="FF00B050"/>
      </dataBar>
      <extLst>
        <ext xmlns:x14="http://schemas.microsoft.com/office/spreadsheetml/2009/9/main" uri="{B025F937-C7B1-47D3-B67F-A62EFF666E3E}">
          <x14:id>{17E9D980-3B97-4E22-93AC-7805E913A641}</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17E9D980-3B97-4E22-93AC-7805E913A641}">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B96F-3281-4ECD-BCD0-25AF8A7EB7B9}">
  <sheetPr codeName="Sheet29">
    <tabColor rgb="FFFFC000"/>
    <pageSetUpPr fitToPage="1"/>
  </sheetPr>
  <dimension ref="A1:Z6"/>
  <sheetViews>
    <sheetView showRuler="0" zoomScale="85" zoomScaleNormal="85" zoomScaleSheetLayoutView="70" zoomScalePageLayoutView="70" workbookViewId="0">
      <selection activeCell="E5" sqref="E5:H5"/>
    </sheetView>
  </sheetViews>
  <sheetFormatPr defaultColWidth="9.1796875" defaultRowHeight="14.5" x14ac:dyDescent="0.35"/>
  <cols>
    <col min="1" max="1" width="9.7265625" style="153" bestFit="1" customWidth="1"/>
    <col min="2" max="2" width="60.7265625" style="149" customWidth="1"/>
    <col min="3" max="3" width="42.1796875" style="150" customWidth="1"/>
    <col min="4" max="4" width="15.26953125" style="150" customWidth="1"/>
    <col min="5" max="8" width="29.1796875" style="150" customWidth="1"/>
    <col min="9" max="9" width="5.1796875" style="151" customWidth="1"/>
    <col min="10" max="23" width="9.1796875" style="151"/>
    <col min="24" max="26" width="0" style="151" hidden="1" customWidth="1"/>
    <col min="27" max="16384" width="9.1796875" style="151"/>
  </cols>
  <sheetData>
    <row r="1" spans="1:26" ht="23" x14ac:dyDescent="0.35">
      <c r="A1" s="368" t="s">
        <v>297</v>
      </c>
      <c r="B1" s="309"/>
      <c r="C1" s="309"/>
      <c r="D1" s="309"/>
      <c r="E1" s="308" t="s">
        <v>101</v>
      </c>
      <c r="F1" s="309"/>
      <c r="G1" s="309"/>
      <c r="H1" s="310"/>
      <c r="X1" s="152" t="s">
        <v>94</v>
      </c>
      <c r="Y1" s="152" t="s">
        <v>91</v>
      </c>
      <c r="Z1" s="152" t="s">
        <v>100</v>
      </c>
    </row>
    <row r="2" spans="1:26" ht="24" thickBot="1" x14ac:dyDescent="0.4">
      <c r="A2" s="316"/>
      <c r="B2" s="317"/>
      <c r="C2" s="317"/>
      <c r="D2" s="317"/>
      <c r="E2" s="306">
        <f>COUNTA(E5:H5)/1</f>
        <v>0</v>
      </c>
      <c r="F2" s="306"/>
      <c r="G2" s="306"/>
      <c r="H2" s="307"/>
      <c r="X2" s="152">
        <v>1</v>
      </c>
      <c r="Y2" s="152">
        <f>COUNTA(#REF!)</f>
        <v>1</v>
      </c>
      <c r="Z2" s="152">
        <f>Y2/X2</f>
        <v>1</v>
      </c>
    </row>
    <row r="3" spans="1:26" ht="94.5" customHeight="1" x14ac:dyDescent="0.35">
      <c r="A3" s="233" t="s">
        <v>170</v>
      </c>
      <c r="B3" s="233"/>
      <c r="C3" s="233"/>
      <c r="D3" s="233"/>
      <c r="E3" s="233"/>
      <c r="F3" s="233"/>
      <c r="G3" s="233"/>
      <c r="H3" s="233"/>
    </row>
    <row r="4" spans="1:26" ht="26" x14ac:dyDescent="0.35">
      <c r="A4" s="118" t="s">
        <v>245</v>
      </c>
      <c r="B4" s="118" t="s">
        <v>84</v>
      </c>
      <c r="C4" s="118" t="s">
        <v>85</v>
      </c>
      <c r="D4" s="118" t="s">
        <v>95</v>
      </c>
      <c r="E4" s="274" t="s">
        <v>86</v>
      </c>
      <c r="F4" s="274"/>
      <c r="G4" s="274"/>
      <c r="H4" s="274"/>
    </row>
    <row r="5" spans="1:26" ht="226.5" customHeight="1" x14ac:dyDescent="0.35">
      <c r="A5" s="131" t="s">
        <v>298</v>
      </c>
      <c r="B5" s="206" t="s">
        <v>373</v>
      </c>
      <c r="C5" s="88" t="s">
        <v>87</v>
      </c>
      <c r="D5" s="117" t="s">
        <v>363</v>
      </c>
      <c r="E5" s="369"/>
      <c r="F5" s="369"/>
      <c r="G5" s="369"/>
      <c r="H5" s="369"/>
    </row>
    <row r="6" spans="1:26" x14ac:dyDescent="0.35">
      <c r="A6" s="159"/>
      <c r="B6" s="160"/>
      <c r="C6" s="160"/>
      <c r="D6" s="160"/>
      <c r="E6" s="161"/>
      <c r="F6" s="161"/>
      <c r="G6" s="161"/>
      <c r="H6" s="161"/>
    </row>
  </sheetData>
  <dataConsolidate link="1"/>
  <mergeCells count="6">
    <mergeCell ref="E5:H5"/>
    <mergeCell ref="A1:D2"/>
    <mergeCell ref="E1:H1"/>
    <mergeCell ref="E2:H2"/>
    <mergeCell ref="A3:H3"/>
    <mergeCell ref="E4:H4"/>
  </mergeCells>
  <phoneticPr fontId="7" type="noConversion"/>
  <conditionalFormatting sqref="E2">
    <cfRule type="dataBar" priority="7">
      <dataBar>
        <cfvo type="num" val="0"/>
        <cfvo type="num" val="1"/>
        <color rgb="FF00B050"/>
      </dataBar>
      <extLst>
        <ext xmlns:x14="http://schemas.microsoft.com/office/spreadsheetml/2009/9/main" uri="{B025F937-C7B1-47D3-B67F-A62EFF666E3E}">
          <x14:id>{0F96DA67-E280-479C-90C3-9EDD99E6233A}</x14:id>
        </ext>
      </extLst>
    </cfRule>
  </conditionalFormatting>
  <pageMargins left="0.23622047244094491" right="0.23622047244094491" top="0.74803149606299213" bottom="0.74803149606299213" header="0.31496062992125984" footer="0.31496062992125984"/>
  <pageSetup paperSize="9" scale="59" orientation="landscape" r:id="rId1"/>
  <extLst>
    <ext xmlns:x14="http://schemas.microsoft.com/office/spreadsheetml/2009/9/main" uri="{78C0D931-6437-407d-A8EE-F0AAD7539E65}">
      <x14:conditionalFormattings>
        <x14:conditionalFormatting xmlns:xm="http://schemas.microsoft.com/office/excel/2006/main">
          <x14:cfRule type="dataBar" id="{0F96DA67-E280-479C-90C3-9EDD99E6233A}">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6A592-A63B-47A5-9B02-ADCC0768D750}">
  <sheetPr codeName="Sheet30">
    <tabColor rgb="FF00B0F0"/>
  </sheetPr>
  <dimension ref="A1:AF34"/>
  <sheetViews>
    <sheetView zoomScale="85" zoomScaleNormal="85" zoomScaleSheetLayoutView="70" workbookViewId="0">
      <pane ySplit="2" topLeftCell="A3" activePane="bottomLeft" state="frozen"/>
      <selection activeCell="B32" sqref="B32"/>
      <selection pane="bottomLeft" activeCell="F8" sqref="F8:H13"/>
    </sheetView>
  </sheetViews>
  <sheetFormatPr defaultColWidth="9.1796875" defaultRowHeight="14.5" x14ac:dyDescent="0.35"/>
  <cols>
    <col min="1" max="1" width="9.7265625" style="59" bestFit="1" customWidth="1"/>
    <col min="2" max="2" width="60.7265625" style="56" customWidth="1"/>
    <col min="3" max="3" width="42.1796875" style="51" customWidth="1"/>
    <col min="4" max="4" width="15.26953125" style="51" customWidth="1"/>
    <col min="5" max="8" width="29.1796875" style="51" customWidth="1"/>
    <col min="9" max="9" width="5.1796875" customWidth="1"/>
    <col min="24" max="31" width="9.1796875" customWidth="1"/>
    <col min="32" max="32" width="0.81640625" customWidth="1"/>
  </cols>
  <sheetData>
    <row r="1" spans="1:32" ht="23" x14ac:dyDescent="0.35">
      <c r="A1" s="368" t="s">
        <v>221</v>
      </c>
      <c r="B1" s="309"/>
      <c r="C1" s="309"/>
      <c r="D1" s="309"/>
      <c r="E1" s="308" t="s">
        <v>101</v>
      </c>
      <c r="F1" s="309"/>
      <c r="G1" s="309"/>
      <c r="H1" s="310"/>
      <c r="X1" s="55" t="s">
        <v>128</v>
      </c>
      <c r="Y1" s="55" t="s">
        <v>193</v>
      </c>
      <c r="Z1" s="55"/>
      <c r="AA1" s="70" t="s">
        <v>94</v>
      </c>
      <c r="AB1" s="70" t="s">
        <v>91</v>
      </c>
      <c r="AC1" s="70" t="s">
        <v>100</v>
      </c>
      <c r="AD1" s="86" t="s">
        <v>194</v>
      </c>
      <c r="AE1" s="137" t="s">
        <v>195</v>
      </c>
      <c r="AF1" s="137" t="s">
        <v>196</v>
      </c>
    </row>
    <row r="2" spans="1:32" ht="24" thickBot="1" x14ac:dyDescent="0.4">
      <c r="A2" s="316"/>
      <c r="B2" s="317"/>
      <c r="C2" s="317"/>
      <c r="D2" s="317"/>
      <c r="E2" s="306">
        <f>AC2</f>
        <v>0</v>
      </c>
      <c r="F2" s="306"/>
      <c r="G2" s="306"/>
      <c r="H2" s="307"/>
      <c r="X2" s="55">
        <v>16</v>
      </c>
      <c r="Y2" s="55"/>
      <c r="Z2" s="55"/>
      <c r="AA2" s="137">
        <f>X2+SUM(AD2:AF2)</f>
        <v>16</v>
      </c>
      <c r="AB2" s="137">
        <f>COUNTA(F8:H14,F16:H17,F19:H28)</f>
        <v>0</v>
      </c>
      <c r="AC2" s="137">
        <f>AB2/AA2</f>
        <v>0</v>
      </c>
      <c r="AD2" s="86">
        <f>IF(OR(F8="Yes",F9="Yes",F10="Yes",F11="Yes",F12="Yes",F13="Yes"),1,0)</f>
        <v>0</v>
      </c>
      <c r="AE2" s="86">
        <f>IF(OR(F16="Yes",),1,0)</f>
        <v>0</v>
      </c>
      <c r="AF2" s="86">
        <f>IF(OR(F19="Yes",F20="Yes",F21="Yes",F22="Yes",F23="Yes",F24="Yes",F25="Yes",F26="Yes",F27="Yes"),1,0)</f>
        <v>0</v>
      </c>
    </row>
    <row r="3" spans="1:32" ht="94.5" customHeight="1" thickBot="1" x14ac:dyDescent="0.4">
      <c r="A3" s="410" t="s">
        <v>197</v>
      </c>
      <c r="B3" s="410"/>
      <c r="C3" s="410"/>
      <c r="D3" s="410"/>
      <c r="E3" s="410"/>
      <c r="F3" s="410"/>
      <c r="G3" s="410"/>
      <c r="H3" s="410"/>
    </row>
    <row r="4" spans="1:32" ht="256.5" customHeight="1" thickBot="1" x14ac:dyDescent="0.4">
      <c r="A4" s="226" t="s">
        <v>239</v>
      </c>
      <c r="B4" s="411"/>
      <c r="C4" s="411"/>
      <c r="D4" s="411"/>
      <c r="E4" s="411"/>
      <c r="F4" s="411"/>
      <c r="G4" s="411"/>
      <c r="H4" s="227"/>
    </row>
    <row r="5" spans="1:32" ht="22.5" customHeight="1" thickBot="1" x14ac:dyDescent="0.4">
      <c r="A5" s="409" t="s">
        <v>198</v>
      </c>
      <c r="B5" s="409"/>
      <c r="C5" s="409"/>
      <c r="D5" s="409"/>
      <c r="E5" s="409"/>
      <c r="F5" s="409"/>
      <c r="G5" s="409"/>
      <c r="H5" s="409"/>
    </row>
    <row r="6" spans="1:32" ht="120" customHeight="1" x14ac:dyDescent="0.35">
      <c r="A6" s="393"/>
      <c r="B6" s="407"/>
      <c r="C6" s="407" t="s">
        <v>199</v>
      </c>
      <c r="D6" s="407"/>
      <c r="E6" s="407"/>
      <c r="F6" s="407"/>
      <c r="G6" s="407"/>
      <c r="H6" s="408"/>
    </row>
    <row r="7" spans="1:32" ht="44.25" customHeight="1" x14ac:dyDescent="0.35">
      <c r="A7" s="133" t="s">
        <v>245</v>
      </c>
      <c r="B7" s="271"/>
      <c r="C7" s="272"/>
      <c r="D7" s="272"/>
      <c r="E7" s="272"/>
      <c r="F7" s="272" t="s">
        <v>86</v>
      </c>
      <c r="G7" s="272"/>
      <c r="H7" s="273"/>
    </row>
    <row r="8" spans="1:32" ht="22" customHeight="1" x14ac:dyDescent="0.35">
      <c r="A8" s="401" t="s">
        <v>240</v>
      </c>
      <c r="B8" s="404" t="s">
        <v>200</v>
      </c>
      <c r="C8" s="405"/>
      <c r="D8" s="405"/>
      <c r="E8" s="406"/>
      <c r="F8" s="399"/>
      <c r="G8" s="399"/>
      <c r="H8" s="400"/>
    </row>
    <row r="9" spans="1:32" ht="41.25" customHeight="1" x14ac:dyDescent="0.35">
      <c r="A9" s="402"/>
      <c r="B9" s="396" t="s">
        <v>201</v>
      </c>
      <c r="C9" s="397"/>
      <c r="D9" s="397"/>
      <c r="E9" s="398"/>
      <c r="F9" s="399"/>
      <c r="G9" s="399"/>
      <c r="H9" s="400"/>
    </row>
    <row r="10" spans="1:32" ht="22" customHeight="1" x14ac:dyDescent="0.35">
      <c r="A10" s="402"/>
      <c r="B10" s="396" t="s">
        <v>202</v>
      </c>
      <c r="C10" s="397"/>
      <c r="D10" s="397"/>
      <c r="E10" s="398"/>
      <c r="F10" s="399"/>
      <c r="G10" s="399"/>
      <c r="H10" s="400"/>
    </row>
    <row r="11" spans="1:32" ht="37.5" customHeight="1" x14ac:dyDescent="0.35">
      <c r="A11" s="402"/>
      <c r="B11" s="396" t="s">
        <v>203</v>
      </c>
      <c r="C11" s="397"/>
      <c r="D11" s="397"/>
      <c r="E11" s="398"/>
      <c r="F11" s="399"/>
      <c r="G11" s="399"/>
      <c r="H11" s="400"/>
    </row>
    <row r="12" spans="1:32" ht="22" customHeight="1" x14ac:dyDescent="0.35">
      <c r="A12" s="402"/>
      <c r="B12" s="396" t="s">
        <v>204</v>
      </c>
      <c r="C12" s="397"/>
      <c r="D12" s="397"/>
      <c r="E12" s="398"/>
      <c r="F12" s="399"/>
      <c r="G12" s="399"/>
      <c r="H12" s="400"/>
    </row>
    <row r="13" spans="1:32" ht="22" customHeight="1" x14ac:dyDescent="0.35">
      <c r="A13" s="402"/>
      <c r="B13" s="396" t="s">
        <v>205</v>
      </c>
      <c r="C13" s="397"/>
      <c r="D13" s="397"/>
      <c r="E13" s="398"/>
      <c r="F13" s="399"/>
      <c r="G13" s="399"/>
      <c r="H13" s="400"/>
    </row>
    <row r="14" spans="1:32" ht="100" customHeight="1" thickBot="1" x14ac:dyDescent="0.4">
      <c r="A14" s="403"/>
      <c r="B14" s="371" t="s">
        <v>206</v>
      </c>
      <c r="C14" s="372"/>
      <c r="D14" s="372"/>
      <c r="E14" s="373"/>
      <c r="F14" s="388"/>
      <c r="G14" s="388"/>
      <c r="H14" s="389"/>
    </row>
    <row r="15" spans="1:32" ht="64.5" customHeight="1" x14ac:dyDescent="0.35">
      <c r="A15" s="393"/>
      <c r="B15" s="394"/>
      <c r="C15" s="394" t="s">
        <v>207</v>
      </c>
      <c r="D15" s="394"/>
      <c r="E15" s="394"/>
      <c r="F15" s="394"/>
      <c r="G15" s="394"/>
      <c r="H15" s="395"/>
    </row>
    <row r="16" spans="1:32" ht="51" customHeight="1" x14ac:dyDescent="0.35">
      <c r="A16" s="401" t="s">
        <v>241</v>
      </c>
      <c r="B16" s="382" t="s">
        <v>208</v>
      </c>
      <c r="C16" s="383"/>
      <c r="D16" s="383"/>
      <c r="E16" s="384"/>
      <c r="F16" s="377"/>
      <c r="G16" s="377"/>
      <c r="H16" s="378"/>
    </row>
    <row r="17" spans="1:8" ht="100" customHeight="1" thickBot="1" x14ac:dyDescent="0.4">
      <c r="A17" s="403"/>
      <c r="B17" s="385" t="s">
        <v>209</v>
      </c>
      <c r="C17" s="386"/>
      <c r="D17" s="386"/>
      <c r="E17" s="387"/>
      <c r="F17" s="388"/>
      <c r="G17" s="388"/>
      <c r="H17" s="389"/>
    </row>
    <row r="18" spans="1:8" ht="115.5" customHeight="1" x14ac:dyDescent="0.35">
      <c r="A18" s="393"/>
      <c r="B18" s="394"/>
      <c r="C18" s="394" t="s">
        <v>374</v>
      </c>
      <c r="D18" s="394"/>
      <c r="E18" s="394"/>
      <c r="F18" s="394"/>
      <c r="G18" s="394"/>
      <c r="H18" s="395"/>
    </row>
    <row r="19" spans="1:8" ht="64.5" customHeight="1" x14ac:dyDescent="0.35">
      <c r="A19" s="390">
        <v>6.3</v>
      </c>
      <c r="B19" s="379" t="s">
        <v>210</v>
      </c>
      <c r="C19" s="380"/>
      <c r="D19" s="380"/>
      <c r="E19" s="381"/>
      <c r="F19" s="377"/>
      <c r="G19" s="377"/>
      <c r="H19" s="378"/>
    </row>
    <row r="20" spans="1:8" ht="57.75" customHeight="1" x14ac:dyDescent="0.35">
      <c r="A20" s="391"/>
      <c r="B20" s="379" t="s">
        <v>211</v>
      </c>
      <c r="C20" s="380"/>
      <c r="D20" s="380"/>
      <c r="E20" s="381"/>
      <c r="F20" s="377"/>
      <c r="G20" s="377"/>
      <c r="H20" s="378"/>
    </row>
    <row r="21" spans="1:8" ht="15" customHeight="1" x14ac:dyDescent="0.35">
      <c r="A21" s="391"/>
      <c r="B21" s="379" t="s">
        <v>212</v>
      </c>
      <c r="C21" s="380"/>
      <c r="D21" s="380"/>
      <c r="E21" s="381"/>
      <c r="F21" s="377"/>
      <c r="G21" s="377"/>
      <c r="H21" s="378"/>
    </row>
    <row r="22" spans="1:8" ht="15" customHeight="1" x14ac:dyDescent="0.35">
      <c r="A22" s="391"/>
      <c r="B22" s="379" t="s">
        <v>213</v>
      </c>
      <c r="C22" s="380"/>
      <c r="D22" s="380"/>
      <c r="E22" s="381"/>
      <c r="F22" s="377"/>
      <c r="G22" s="377"/>
      <c r="H22" s="378"/>
    </row>
    <row r="23" spans="1:8" ht="53.25" customHeight="1" x14ac:dyDescent="0.35">
      <c r="A23" s="391"/>
      <c r="B23" s="379" t="s">
        <v>214</v>
      </c>
      <c r="C23" s="380"/>
      <c r="D23" s="380"/>
      <c r="E23" s="381"/>
      <c r="F23" s="377"/>
      <c r="G23" s="377"/>
      <c r="H23" s="378"/>
    </row>
    <row r="24" spans="1:8" ht="35.25" customHeight="1" x14ac:dyDescent="0.35">
      <c r="A24" s="391"/>
      <c r="B24" s="379" t="s">
        <v>215</v>
      </c>
      <c r="C24" s="380"/>
      <c r="D24" s="380"/>
      <c r="E24" s="381"/>
      <c r="F24" s="377"/>
      <c r="G24" s="377"/>
      <c r="H24" s="378"/>
    </row>
    <row r="25" spans="1:8" ht="45.75" customHeight="1" x14ac:dyDescent="0.35">
      <c r="A25" s="391"/>
      <c r="B25" s="379" t="s">
        <v>216</v>
      </c>
      <c r="C25" s="380"/>
      <c r="D25" s="380"/>
      <c r="E25" s="381"/>
      <c r="F25" s="377"/>
      <c r="G25" s="377"/>
      <c r="H25" s="378"/>
    </row>
    <row r="26" spans="1:8" ht="43.5" customHeight="1" x14ac:dyDescent="0.35">
      <c r="A26" s="391"/>
      <c r="B26" s="379" t="s">
        <v>217</v>
      </c>
      <c r="C26" s="380"/>
      <c r="D26" s="380"/>
      <c r="E26" s="381"/>
      <c r="F26" s="377"/>
      <c r="G26" s="377"/>
      <c r="H26" s="378"/>
    </row>
    <row r="27" spans="1:8" ht="77.25" customHeight="1" x14ac:dyDescent="0.35">
      <c r="A27" s="391"/>
      <c r="B27" s="379" t="s">
        <v>222</v>
      </c>
      <c r="C27" s="380"/>
      <c r="D27" s="380"/>
      <c r="E27" s="381"/>
      <c r="F27" s="377"/>
      <c r="G27" s="377"/>
      <c r="H27" s="378"/>
    </row>
    <row r="28" spans="1:8" ht="100" customHeight="1" thickBot="1" x14ac:dyDescent="0.4">
      <c r="A28" s="392"/>
      <c r="B28" s="371" t="s">
        <v>218</v>
      </c>
      <c r="C28" s="372"/>
      <c r="D28" s="372"/>
      <c r="E28" s="373"/>
      <c r="F28" s="374"/>
      <c r="G28" s="375"/>
      <c r="H28" s="376"/>
    </row>
    <row r="29" spans="1:8" ht="48" customHeight="1" x14ac:dyDescent="0.35">
      <c r="A29" s="57"/>
      <c r="B29"/>
      <c r="C29"/>
      <c r="D29"/>
      <c r="E29"/>
      <c r="F29"/>
      <c r="G29" s="58"/>
      <c r="H29" s="58"/>
    </row>
    <row r="30" spans="1:8" x14ac:dyDescent="0.35">
      <c r="B30"/>
      <c r="C30"/>
      <c r="D30"/>
      <c r="E30"/>
      <c r="F30"/>
    </row>
    <row r="31" spans="1:8" x14ac:dyDescent="0.35">
      <c r="B31"/>
      <c r="C31"/>
      <c r="D31"/>
      <c r="E31"/>
      <c r="F31"/>
    </row>
    <row r="32" spans="1:8" x14ac:dyDescent="0.35">
      <c r="B32"/>
      <c r="C32"/>
      <c r="D32"/>
      <c r="E32"/>
      <c r="F32"/>
    </row>
    <row r="33" spans="2:6" x14ac:dyDescent="0.35">
      <c r="B33"/>
      <c r="C33"/>
      <c r="D33"/>
      <c r="E33"/>
      <c r="F33"/>
    </row>
    <row r="34" spans="2:6" x14ac:dyDescent="0.35">
      <c r="B34"/>
      <c r="C34"/>
      <c r="D34"/>
      <c r="E34"/>
      <c r="F34"/>
    </row>
  </sheetData>
  <sheetProtection selectLockedCells="1"/>
  <dataConsolidate link="1"/>
  <mergeCells count="58">
    <mergeCell ref="A5:H5"/>
    <mergeCell ref="A1:D2"/>
    <mergeCell ref="E1:H1"/>
    <mergeCell ref="E2:H2"/>
    <mergeCell ref="A3:H3"/>
    <mergeCell ref="A4:H4"/>
    <mergeCell ref="A6:B6"/>
    <mergeCell ref="C6:E6"/>
    <mergeCell ref="F6:H6"/>
    <mergeCell ref="B7:E7"/>
    <mergeCell ref="F7:H7"/>
    <mergeCell ref="B10:E10"/>
    <mergeCell ref="F10:H10"/>
    <mergeCell ref="B11:E11"/>
    <mergeCell ref="F11:H11"/>
    <mergeCell ref="B12:E12"/>
    <mergeCell ref="F12:H12"/>
    <mergeCell ref="A18:B18"/>
    <mergeCell ref="C18:E18"/>
    <mergeCell ref="F18:H18"/>
    <mergeCell ref="B13:E13"/>
    <mergeCell ref="F13:H13"/>
    <mergeCell ref="B14:E14"/>
    <mergeCell ref="F14:H14"/>
    <mergeCell ref="A15:B15"/>
    <mergeCell ref="C15:E15"/>
    <mergeCell ref="F15:H15"/>
    <mergeCell ref="A8:A14"/>
    <mergeCell ref="B8:E8"/>
    <mergeCell ref="F8:H8"/>
    <mergeCell ref="B9:E9"/>
    <mergeCell ref="F9:H9"/>
    <mergeCell ref="A16:A17"/>
    <mergeCell ref="B16:E16"/>
    <mergeCell ref="F16:H16"/>
    <mergeCell ref="B17:E17"/>
    <mergeCell ref="F17:H17"/>
    <mergeCell ref="A19:A28"/>
    <mergeCell ref="B19:E19"/>
    <mergeCell ref="F19:H19"/>
    <mergeCell ref="B20:E20"/>
    <mergeCell ref="F20:H20"/>
    <mergeCell ref="B21:E21"/>
    <mergeCell ref="F21:H21"/>
    <mergeCell ref="B22:E22"/>
    <mergeCell ref="F22:H22"/>
    <mergeCell ref="B23:E23"/>
    <mergeCell ref="B27:E27"/>
    <mergeCell ref="F27:H27"/>
    <mergeCell ref="B28:E28"/>
    <mergeCell ref="F28:H28"/>
    <mergeCell ref="F23:H23"/>
    <mergeCell ref="B24:E24"/>
    <mergeCell ref="F24:H24"/>
    <mergeCell ref="B25:E25"/>
    <mergeCell ref="F25:H25"/>
    <mergeCell ref="B26:E26"/>
    <mergeCell ref="F26:H26"/>
  </mergeCells>
  <conditionalFormatting sqref="E2">
    <cfRule type="dataBar" priority="1">
      <dataBar>
        <cfvo type="num" val="0"/>
        <cfvo type="num" val="1"/>
        <color rgb="FF00B050"/>
      </dataBar>
      <extLst>
        <ext xmlns:x14="http://schemas.microsoft.com/office/spreadsheetml/2009/9/main" uri="{B025F937-C7B1-47D3-B67F-A62EFF666E3E}">
          <x14:id>{297CAC8D-B790-464D-89B5-3FACC9C4575E}</x14:id>
        </ext>
      </extLst>
    </cfRule>
  </conditionalFormatting>
  <conditionalFormatting sqref="F14:H14">
    <cfRule type="expression" dxfId="17" priority="2">
      <formula>$AD$2=1</formula>
    </cfRule>
    <cfRule type="expression" dxfId="16" priority="3">
      <formula>$AD$2=0</formula>
    </cfRule>
  </conditionalFormatting>
  <conditionalFormatting sqref="F17:H17">
    <cfRule type="expression" dxfId="15" priority="4">
      <formula>$AE$2=0</formula>
    </cfRule>
    <cfRule type="expression" dxfId="14" priority="5">
      <formula>$AE$2=1</formula>
    </cfRule>
  </conditionalFormatting>
  <conditionalFormatting sqref="F28:H28">
    <cfRule type="expression" dxfId="13" priority="6">
      <formula>$AF$2=1</formula>
    </cfRule>
    <cfRule type="expression" dxfId="12" priority="7">
      <formula>$AF$2=0</formula>
    </cfRule>
  </conditionalFormatting>
  <dataValidations count="1">
    <dataValidation type="list" allowBlank="1" showInputMessage="1" showErrorMessage="1" sqref="F8:H13 F16:H16 F19:H27" xr:uid="{BA5FA6B2-C31A-4B54-878F-446308121B05}">
      <formula1>"Yes, No"</formula1>
    </dataValidation>
  </dataValidations>
  <pageMargins left="0.23622047244094491" right="0.23622047244094491" top="0.74803149606299213" bottom="0.74803149606299213" header="0.31496062992125984" footer="0.31496062992125984"/>
  <pageSetup paperSize="9" scale="40" fitToHeight="2" orientation="portrait" r:id="rId1"/>
  <extLst>
    <ext xmlns:x14="http://schemas.microsoft.com/office/spreadsheetml/2009/9/main" uri="{78C0D931-6437-407d-A8EE-F0AAD7539E65}">
      <x14:conditionalFormattings>
        <x14:conditionalFormatting xmlns:xm="http://schemas.microsoft.com/office/excel/2006/main">
          <x14:cfRule type="dataBar" id="{297CAC8D-B790-464D-89B5-3FACC9C4575E}">
            <x14:dataBar minLength="0" maxLength="100" gradient="0">
              <x14:cfvo type="num">
                <xm:f>0</xm:f>
              </x14:cfvo>
              <x14:cfvo type="num">
                <xm:f>1</xm:f>
              </x14:cfvo>
              <x14:negativeFillColor rgb="FFFF0000"/>
              <x14:axisColor rgb="FF000000"/>
            </x14:dataBar>
          </x14:cfRule>
          <xm:sqref>E2</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3ABC2-A8AB-407F-9972-E5C79328F17B}">
  <sheetPr codeName="Sheet31">
    <tabColor rgb="FF00B0F0"/>
    <pageSetUpPr fitToPage="1"/>
  </sheetPr>
  <dimension ref="A1:Z29"/>
  <sheetViews>
    <sheetView zoomScaleNormal="100" zoomScaleSheetLayoutView="90" workbookViewId="0">
      <pane ySplit="2" topLeftCell="A3" activePane="bottomLeft" state="frozen"/>
      <selection activeCell="B32" sqref="B32"/>
      <selection pane="bottomLeft" activeCell="D15" sqref="D15:H15"/>
    </sheetView>
  </sheetViews>
  <sheetFormatPr defaultColWidth="9.1796875" defaultRowHeight="14.5" x14ac:dyDescent="0.35"/>
  <cols>
    <col min="1" max="1" width="9.7265625" style="59" bestFit="1" customWidth="1"/>
    <col min="2" max="2" width="60.7265625" style="56" customWidth="1"/>
    <col min="3" max="3" width="34.81640625" style="51" customWidth="1"/>
    <col min="4" max="4" width="15.26953125" style="51" customWidth="1"/>
    <col min="5" max="5" width="12" style="51" customWidth="1"/>
    <col min="6" max="6" width="11" style="51" customWidth="1"/>
    <col min="7" max="7" width="10.81640625" style="51" customWidth="1"/>
    <col min="8" max="8" width="17.54296875" style="51" customWidth="1"/>
    <col min="9" max="9" width="5.1796875" customWidth="1"/>
    <col min="24" max="26" width="0" hidden="1" customWidth="1"/>
  </cols>
  <sheetData>
    <row r="1" spans="1:26" ht="23.25" customHeight="1" x14ac:dyDescent="0.35">
      <c r="A1" s="368" t="s">
        <v>281</v>
      </c>
      <c r="B1" s="309"/>
      <c r="C1" s="309"/>
      <c r="D1" s="308" t="s">
        <v>101</v>
      </c>
      <c r="E1" s="309"/>
      <c r="F1" s="309"/>
      <c r="G1" s="309"/>
      <c r="H1" s="310"/>
      <c r="X1" s="70" t="s">
        <v>94</v>
      </c>
      <c r="Y1" s="70" t="s">
        <v>91</v>
      </c>
      <c r="Z1" s="70" t="s">
        <v>100</v>
      </c>
    </row>
    <row r="2" spans="1:26" ht="24" thickBot="1" x14ac:dyDescent="0.4">
      <c r="A2" s="316"/>
      <c r="B2" s="317"/>
      <c r="C2" s="317"/>
      <c r="D2" s="306">
        <f>Y2</f>
        <v>0</v>
      </c>
      <c r="E2" s="306"/>
      <c r="F2" s="306"/>
      <c r="G2" s="306"/>
      <c r="H2" s="307"/>
      <c r="X2" s="70">
        <f>IF(D15="No",1)+IF(D15="",1)+IF(D15="Yes",2)</f>
        <v>1</v>
      </c>
      <c r="Y2" s="70">
        <f>COUNTA(D15,B17)</f>
        <v>0</v>
      </c>
      <c r="Z2" s="70">
        <f>Y2/X2</f>
        <v>0</v>
      </c>
    </row>
    <row r="3" spans="1:26" ht="104.25" customHeight="1" thickBot="1" x14ac:dyDescent="0.4">
      <c r="A3" s="441" t="s">
        <v>197</v>
      </c>
      <c r="B3" s="409"/>
      <c r="C3" s="409"/>
      <c r="D3" s="409"/>
      <c r="E3" s="409"/>
      <c r="F3" s="409"/>
      <c r="G3" s="409"/>
      <c r="H3" s="442"/>
    </row>
    <row r="4" spans="1:26" ht="15" customHeight="1" x14ac:dyDescent="0.35">
      <c r="A4" s="443" t="s">
        <v>245</v>
      </c>
      <c r="B4" s="100"/>
      <c r="C4" s="138"/>
      <c r="D4" s="138"/>
      <c r="E4" s="95"/>
      <c r="F4" s="95"/>
      <c r="G4" s="95"/>
      <c r="H4" s="101"/>
    </row>
    <row r="5" spans="1:26" ht="15" customHeight="1" thickBot="1" x14ac:dyDescent="0.4">
      <c r="A5" s="444"/>
      <c r="B5" s="100"/>
      <c r="C5" s="138"/>
      <c r="D5" s="138"/>
      <c r="E5" s="95"/>
      <c r="F5" s="95"/>
      <c r="G5" s="95"/>
      <c r="H5" s="101"/>
    </row>
    <row r="6" spans="1:26" ht="15.5" x14ac:dyDescent="0.35">
      <c r="A6" s="412">
        <v>7</v>
      </c>
      <c r="B6" s="104" t="s">
        <v>134</v>
      </c>
      <c r="C6" s="103" t="s">
        <v>323</v>
      </c>
      <c r="D6" s="94"/>
      <c r="E6" s="95"/>
      <c r="F6" s="95"/>
      <c r="G6" s="95"/>
      <c r="H6" s="101"/>
    </row>
    <row r="7" spans="1:26" x14ac:dyDescent="0.35">
      <c r="A7" s="413"/>
      <c r="B7" s="104" t="s">
        <v>135</v>
      </c>
      <c r="C7" s="139">
        <f>_xlfn.IFNA([4]B1!E7,"")</f>
        <v>0</v>
      </c>
      <c r="D7" s="94"/>
      <c r="E7" s="95"/>
      <c r="F7" s="95"/>
      <c r="G7" s="95"/>
      <c r="H7" s="101"/>
    </row>
    <row r="8" spans="1:26" x14ac:dyDescent="0.35">
      <c r="A8" s="413"/>
      <c r="B8" s="102"/>
      <c r="C8" s="205"/>
      <c r="D8" s="94"/>
      <c r="E8" s="95"/>
      <c r="F8" s="95"/>
      <c r="G8" s="95"/>
      <c r="H8" s="101"/>
    </row>
    <row r="9" spans="1:26" ht="15" thickBot="1" x14ac:dyDescent="0.4">
      <c r="A9" s="413"/>
      <c r="B9" s="140"/>
      <c r="C9" s="204"/>
      <c r="D9" s="141"/>
      <c r="E9" s="142"/>
      <c r="F9" s="142"/>
      <c r="G9" s="142"/>
      <c r="H9" s="143"/>
    </row>
    <row r="10" spans="1:26" ht="57.75" customHeight="1" thickBot="1" x14ac:dyDescent="0.4">
      <c r="A10" s="413"/>
      <c r="B10" s="415" t="s">
        <v>307</v>
      </c>
      <c r="C10" s="416"/>
      <c r="D10" s="416"/>
      <c r="E10" s="416"/>
      <c r="F10" s="416"/>
      <c r="G10" s="416"/>
      <c r="H10" s="417"/>
    </row>
    <row r="11" spans="1:26" ht="48.75" customHeight="1" x14ac:dyDescent="0.35">
      <c r="A11" s="413"/>
      <c r="B11" s="418" t="s">
        <v>375</v>
      </c>
      <c r="C11" s="419"/>
      <c r="D11" s="419"/>
      <c r="E11" s="419"/>
      <c r="F11" s="419"/>
      <c r="G11" s="419"/>
      <c r="H11" s="420"/>
    </row>
    <row r="12" spans="1:26" x14ac:dyDescent="0.35">
      <c r="A12" s="413"/>
      <c r="B12" s="421" t="s">
        <v>278</v>
      </c>
      <c r="C12" s="422"/>
      <c r="D12" s="422"/>
      <c r="E12" s="422"/>
      <c r="F12" s="422"/>
      <c r="G12" s="422"/>
      <c r="H12" s="423"/>
    </row>
    <row r="13" spans="1:26" ht="30.75" customHeight="1" x14ac:dyDescent="0.35">
      <c r="A13" s="413"/>
      <c r="B13" s="424" t="s">
        <v>279</v>
      </c>
      <c r="C13" s="425"/>
      <c r="D13" s="425"/>
      <c r="E13" s="425"/>
      <c r="F13" s="425"/>
      <c r="G13" s="425"/>
      <c r="H13" s="426"/>
    </row>
    <row r="14" spans="1:26" ht="35.25" customHeight="1" thickBot="1" x14ac:dyDescent="0.4">
      <c r="A14" s="413"/>
      <c r="B14" s="421" t="s">
        <v>280</v>
      </c>
      <c r="C14" s="422"/>
      <c r="D14" s="422"/>
      <c r="E14" s="422"/>
      <c r="F14" s="422"/>
      <c r="G14" s="422"/>
      <c r="H14" s="423"/>
    </row>
    <row r="15" spans="1:26" ht="53.25" customHeight="1" thickBot="1" x14ac:dyDescent="0.4">
      <c r="A15" s="413"/>
      <c r="B15" s="436" t="s">
        <v>219</v>
      </c>
      <c r="C15" s="437"/>
      <c r="D15" s="438"/>
      <c r="E15" s="439"/>
      <c r="F15" s="439"/>
      <c r="G15" s="439"/>
      <c r="H15" s="440"/>
    </row>
    <row r="16" spans="1:26" ht="15" thickBot="1" x14ac:dyDescent="0.4">
      <c r="A16" s="413"/>
      <c r="B16" s="421" t="s">
        <v>220</v>
      </c>
      <c r="C16" s="422"/>
      <c r="D16" s="422"/>
      <c r="E16" s="422"/>
      <c r="F16" s="422"/>
      <c r="G16" s="422"/>
      <c r="H16" s="423"/>
    </row>
    <row r="17" spans="1:8" x14ac:dyDescent="0.35">
      <c r="A17" s="413"/>
      <c r="B17" s="427"/>
      <c r="C17" s="428"/>
      <c r="D17" s="428"/>
      <c r="E17" s="428"/>
      <c r="F17" s="428"/>
      <c r="G17" s="428"/>
      <c r="H17" s="429"/>
    </row>
    <row r="18" spans="1:8" x14ac:dyDescent="0.35">
      <c r="A18" s="413"/>
      <c r="B18" s="430"/>
      <c r="C18" s="431"/>
      <c r="D18" s="431"/>
      <c r="E18" s="431"/>
      <c r="F18" s="431"/>
      <c r="G18" s="431"/>
      <c r="H18" s="432"/>
    </row>
    <row r="19" spans="1:8" x14ac:dyDescent="0.35">
      <c r="A19" s="413"/>
      <c r="B19" s="430"/>
      <c r="C19" s="431"/>
      <c r="D19" s="431"/>
      <c r="E19" s="431"/>
      <c r="F19" s="431"/>
      <c r="G19" s="431"/>
      <c r="H19" s="432"/>
    </row>
    <row r="20" spans="1:8" x14ac:dyDescent="0.35">
      <c r="A20" s="413"/>
      <c r="B20" s="430"/>
      <c r="C20" s="431"/>
      <c r="D20" s="431"/>
      <c r="E20" s="431"/>
      <c r="F20" s="431"/>
      <c r="G20" s="431"/>
      <c r="H20" s="432"/>
    </row>
    <row r="21" spans="1:8" x14ac:dyDescent="0.35">
      <c r="A21" s="413"/>
      <c r="B21" s="430"/>
      <c r="C21" s="431"/>
      <c r="D21" s="431"/>
      <c r="E21" s="431"/>
      <c r="F21" s="431"/>
      <c r="G21" s="431"/>
      <c r="H21" s="432"/>
    </row>
    <row r="22" spans="1:8" x14ac:dyDescent="0.35">
      <c r="A22" s="413"/>
      <c r="B22" s="430"/>
      <c r="C22" s="431"/>
      <c r="D22" s="431"/>
      <c r="E22" s="431"/>
      <c r="F22" s="431"/>
      <c r="G22" s="431"/>
      <c r="H22" s="432"/>
    </row>
    <row r="23" spans="1:8" x14ac:dyDescent="0.35">
      <c r="A23" s="413"/>
      <c r="B23" s="430"/>
      <c r="C23" s="431"/>
      <c r="D23" s="431"/>
      <c r="E23" s="431"/>
      <c r="F23" s="431"/>
      <c r="G23" s="431"/>
      <c r="H23" s="432"/>
    </row>
    <row r="24" spans="1:8" x14ac:dyDescent="0.35">
      <c r="A24" s="413"/>
      <c r="B24" s="430"/>
      <c r="C24" s="431"/>
      <c r="D24" s="431"/>
      <c r="E24" s="431"/>
      <c r="F24" s="431"/>
      <c r="G24" s="431"/>
      <c r="H24" s="432"/>
    </row>
    <row r="25" spans="1:8" x14ac:dyDescent="0.35">
      <c r="A25" s="413"/>
      <c r="B25" s="430"/>
      <c r="C25" s="431"/>
      <c r="D25" s="431"/>
      <c r="E25" s="431"/>
      <c r="F25" s="431"/>
      <c r="G25" s="431"/>
      <c r="H25" s="432"/>
    </row>
    <row r="26" spans="1:8" x14ac:dyDescent="0.35">
      <c r="A26" s="413"/>
      <c r="B26" s="430"/>
      <c r="C26" s="431"/>
      <c r="D26" s="431"/>
      <c r="E26" s="431"/>
      <c r="F26" s="431"/>
      <c r="G26" s="431"/>
      <c r="H26" s="432"/>
    </row>
    <row r="27" spans="1:8" x14ac:dyDescent="0.35">
      <c r="A27" s="413"/>
      <c r="B27" s="430"/>
      <c r="C27" s="431"/>
      <c r="D27" s="431"/>
      <c r="E27" s="431"/>
      <c r="F27" s="431"/>
      <c r="G27" s="431"/>
      <c r="H27" s="432"/>
    </row>
    <row r="28" spans="1:8" ht="15" thickBot="1" x14ac:dyDescent="0.4">
      <c r="A28" s="413"/>
      <c r="B28" s="430"/>
      <c r="C28" s="431"/>
      <c r="D28" s="431"/>
      <c r="E28" s="431"/>
      <c r="F28" s="431"/>
      <c r="G28" s="431"/>
      <c r="H28" s="432"/>
    </row>
    <row r="29" spans="1:8" ht="109.5" customHeight="1" thickBot="1" x14ac:dyDescent="0.4">
      <c r="A29" s="414"/>
      <c r="B29" s="433" t="s">
        <v>376</v>
      </c>
      <c r="C29" s="434"/>
      <c r="D29" s="434"/>
      <c r="E29" s="434"/>
      <c r="F29" s="434"/>
      <c r="G29" s="434"/>
      <c r="H29" s="435"/>
    </row>
  </sheetData>
  <sheetProtection selectLockedCells="1"/>
  <dataConsolidate link="1"/>
  <mergeCells count="16">
    <mergeCell ref="A1:C2"/>
    <mergeCell ref="D1:H1"/>
    <mergeCell ref="D2:H2"/>
    <mergeCell ref="A3:H3"/>
    <mergeCell ref="A4:A5"/>
    <mergeCell ref="A6:A29"/>
    <mergeCell ref="B10:H10"/>
    <mergeCell ref="B11:H11"/>
    <mergeCell ref="B12:H12"/>
    <mergeCell ref="B13:H13"/>
    <mergeCell ref="B17:H28"/>
    <mergeCell ref="B29:H29"/>
    <mergeCell ref="B14:H14"/>
    <mergeCell ref="B15:C15"/>
    <mergeCell ref="D15:H15"/>
    <mergeCell ref="B16:H16"/>
  </mergeCells>
  <conditionalFormatting sqref="B17:H28">
    <cfRule type="expression" dxfId="11" priority="2">
      <formula>$D$15="Yes"</formula>
    </cfRule>
    <cfRule type="expression" dxfId="10" priority="3">
      <formula>$D$15="No"</formula>
    </cfRule>
    <cfRule type="expression" dxfId="9" priority="4">
      <formula>$D$15=""</formula>
    </cfRule>
  </conditionalFormatting>
  <conditionalFormatting sqref="D2">
    <cfRule type="dataBar" priority="1">
      <dataBar>
        <cfvo type="num" val="0"/>
        <cfvo type="num" val="1"/>
        <color rgb="FF00B050"/>
      </dataBar>
      <extLst>
        <ext xmlns:x14="http://schemas.microsoft.com/office/spreadsheetml/2009/9/main" uri="{B025F937-C7B1-47D3-B67F-A62EFF666E3E}">
          <x14:id>{B9A4267C-5E02-45DF-B40A-6A16BDDFB37D}</x14:id>
        </ext>
      </extLst>
    </cfRule>
  </conditionalFormatting>
  <conditionalFormatting sqref="E5:E6">
    <cfRule type="expression" dxfId="8" priority="7">
      <formula>$E$4="No"</formula>
    </cfRule>
  </conditionalFormatting>
  <conditionalFormatting sqref="E4:H6">
    <cfRule type="expression" dxfId="7" priority="5">
      <formula>#REF!="No"</formula>
    </cfRule>
  </conditionalFormatting>
  <conditionalFormatting sqref="F8:G9">
    <cfRule type="expression" dxfId="6" priority="6">
      <formula>#REF!="No"</formula>
    </cfRule>
  </conditionalFormatting>
  <dataValidations count="1">
    <dataValidation type="list" allowBlank="1" showInputMessage="1" showErrorMessage="1" sqref="D15:H15" xr:uid="{06C28A9A-46F4-44E9-83C6-277ED5E06B81}">
      <formula1>"Yes, No"</formula1>
    </dataValidation>
  </dataValidations>
  <pageMargins left="0.23622047244094491" right="0.23622047244094491" top="0.74803149606299213" bottom="0.74803149606299213" header="0.31496062992125984" footer="0.31496062992125984"/>
  <pageSetup paperSize="9" scale="62" orientation="portrait" r:id="rId1"/>
  <extLst>
    <ext xmlns:x14="http://schemas.microsoft.com/office/spreadsheetml/2009/9/main" uri="{78C0D931-6437-407d-A8EE-F0AAD7539E65}">
      <x14:conditionalFormattings>
        <x14:conditionalFormatting xmlns:xm="http://schemas.microsoft.com/office/excel/2006/main">
          <x14:cfRule type="dataBar" id="{B9A4267C-5E02-45DF-B40A-6A16BDDFB37D}">
            <x14:dataBar minLength="0" maxLength="100" gradient="0">
              <x14:cfvo type="num">
                <xm:f>0</xm:f>
              </x14:cfvo>
              <x14:cfvo type="num">
                <xm:f>1</xm:f>
              </x14:cfvo>
              <x14:negativeFillColor rgb="FFFF0000"/>
              <x14:axisColor rgb="FF000000"/>
            </x14:dataBar>
          </x14:cfRule>
          <xm:sqref>D2</xm:sqref>
        </x14:conditionalFormatting>
      </x14:conditionalFormatting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theme="9" tint="0.59999389629810485"/>
    <pageSetUpPr fitToPage="1"/>
  </sheetPr>
  <dimension ref="A1:Z14"/>
  <sheetViews>
    <sheetView zoomScaleNormal="100" zoomScaleSheetLayoutView="85" workbookViewId="0">
      <pane ySplit="2" topLeftCell="A3" activePane="bottomLeft" state="frozen"/>
      <selection activeCell="B32" sqref="B32"/>
      <selection pane="bottomLeft" activeCell="C11" sqref="C11:H14"/>
    </sheetView>
  </sheetViews>
  <sheetFormatPr defaultColWidth="9.1796875" defaultRowHeight="14.5" x14ac:dyDescent="0.35"/>
  <cols>
    <col min="1" max="1" width="9.7265625" style="76" bestFit="1" customWidth="1"/>
    <col min="2" max="2" width="60.7265625" style="77" customWidth="1"/>
    <col min="3" max="3" width="42.1796875" style="78" customWidth="1"/>
    <col min="4" max="4" width="15.26953125" style="78" customWidth="1"/>
    <col min="5" max="5" width="5" style="78" customWidth="1"/>
    <col min="6" max="6" width="5.453125" style="78" customWidth="1"/>
    <col min="7" max="7" width="4.81640625" style="78" customWidth="1"/>
    <col min="8" max="8" width="17.54296875" style="78" customWidth="1"/>
    <col min="9" max="9" width="5.1796875" style="75" customWidth="1"/>
    <col min="10" max="23" width="9.1796875" style="75"/>
    <col min="24" max="26" width="0" style="75" hidden="1" customWidth="1"/>
    <col min="27" max="16384" width="9.1796875" style="75"/>
  </cols>
  <sheetData>
    <row r="1" spans="1:26" ht="23" x14ac:dyDescent="0.35">
      <c r="A1" s="368" t="s">
        <v>224</v>
      </c>
      <c r="B1" s="309"/>
      <c r="C1" s="309"/>
      <c r="D1" s="309"/>
      <c r="E1" s="308" t="s">
        <v>101</v>
      </c>
      <c r="F1" s="309"/>
      <c r="G1" s="309"/>
      <c r="H1" s="310"/>
      <c r="X1" s="70" t="s">
        <v>94</v>
      </c>
      <c r="Y1" s="70" t="s">
        <v>91</v>
      </c>
      <c r="Z1" s="70" t="s">
        <v>100</v>
      </c>
    </row>
    <row r="2" spans="1:26" ht="24" thickBot="1" x14ac:dyDescent="0.4">
      <c r="A2" s="316"/>
      <c r="B2" s="317"/>
      <c r="C2" s="317"/>
      <c r="D2" s="317"/>
      <c r="E2" s="306">
        <f>Z2</f>
        <v>0</v>
      </c>
      <c r="F2" s="306"/>
      <c r="G2" s="306"/>
      <c r="H2" s="307"/>
      <c r="X2" s="70">
        <v>4</v>
      </c>
      <c r="Y2" s="70">
        <f>COUNTA(C11,C12,C13,C14)</f>
        <v>0</v>
      </c>
      <c r="Z2" s="70">
        <f>Y2/X2</f>
        <v>0</v>
      </c>
    </row>
    <row r="3" spans="1:26" ht="94.5" customHeight="1" thickBot="1" x14ac:dyDescent="0.4">
      <c r="A3" s="441" t="s">
        <v>170</v>
      </c>
      <c r="B3" s="409"/>
      <c r="C3" s="409"/>
      <c r="D3" s="409"/>
      <c r="E3" s="409"/>
      <c r="F3" s="409"/>
      <c r="G3" s="409"/>
      <c r="H3" s="442"/>
    </row>
    <row r="4" spans="1:26" x14ac:dyDescent="0.35">
      <c r="A4" s="445" t="s">
        <v>245</v>
      </c>
      <c r="B4" s="96"/>
      <c r="C4" s="97"/>
      <c r="D4" s="97"/>
      <c r="E4" s="98"/>
      <c r="F4" s="98"/>
      <c r="G4" s="98"/>
      <c r="H4" s="99"/>
    </row>
    <row r="5" spans="1:26" ht="15" thickBot="1" x14ac:dyDescent="0.4">
      <c r="A5" s="446"/>
      <c r="B5" s="100"/>
      <c r="C5" s="94"/>
      <c r="D5" s="94"/>
      <c r="E5" s="95"/>
      <c r="F5" s="95"/>
      <c r="G5" s="95"/>
      <c r="H5" s="101"/>
    </row>
    <row r="6" spans="1:26" ht="15.5" x14ac:dyDescent="0.35">
      <c r="A6" s="453">
        <v>7</v>
      </c>
      <c r="B6" s="104" t="s">
        <v>134</v>
      </c>
      <c r="C6" s="103" t="s">
        <v>377</v>
      </c>
      <c r="D6" s="94"/>
      <c r="E6" s="95"/>
      <c r="F6" s="95"/>
      <c r="G6" s="95"/>
      <c r="H6" s="101"/>
    </row>
    <row r="7" spans="1:26" x14ac:dyDescent="0.35">
      <c r="A7" s="454"/>
      <c r="B7" s="104" t="s">
        <v>135</v>
      </c>
      <c r="C7" s="123"/>
      <c r="D7" s="94"/>
      <c r="E7" s="95"/>
      <c r="F7" s="95"/>
      <c r="G7" s="95"/>
      <c r="H7" s="101"/>
    </row>
    <row r="8" spans="1:26" x14ac:dyDescent="0.35">
      <c r="A8" s="454"/>
      <c r="B8" s="102"/>
      <c r="C8" s="74"/>
      <c r="D8" s="94"/>
      <c r="E8" s="95"/>
      <c r="F8" s="95"/>
      <c r="G8" s="95"/>
      <c r="H8" s="101"/>
    </row>
    <row r="9" spans="1:26" ht="41.25" customHeight="1" thickBot="1" x14ac:dyDescent="0.4">
      <c r="A9" s="454"/>
      <c r="B9" s="450" t="s">
        <v>163</v>
      </c>
      <c r="C9" s="451"/>
      <c r="D9" s="451"/>
      <c r="E9" s="451"/>
      <c r="F9" s="451"/>
      <c r="G9" s="451"/>
      <c r="H9" s="452"/>
    </row>
    <row r="10" spans="1:26" ht="78.75" customHeight="1" x14ac:dyDescent="0.35">
      <c r="A10" s="454"/>
      <c r="B10" s="93" t="s">
        <v>164</v>
      </c>
      <c r="C10" s="455"/>
      <c r="D10" s="456"/>
      <c r="E10" s="456"/>
      <c r="F10" s="456"/>
      <c r="G10" s="456"/>
      <c r="H10" s="457"/>
    </row>
    <row r="11" spans="1:26" x14ac:dyDescent="0.35">
      <c r="A11" s="454"/>
      <c r="B11" s="93" t="s">
        <v>154</v>
      </c>
      <c r="C11" s="447"/>
      <c r="D11" s="448"/>
      <c r="E11" s="448"/>
      <c r="F11" s="448"/>
      <c r="G11" s="448"/>
      <c r="H11" s="449"/>
    </row>
    <row r="12" spans="1:26" x14ac:dyDescent="0.35">
      <c r="A12" s="454"/>
      <c r="B12" s="93" t="s">
        <v>155</v>
      </c>
      <c r="C12" s="447"/>
      <c r="D12" s="448"/>
      <c r="E12" s="448"/>
      <c r="F12" s="448"/>
      <c r="G12" s="448"/>
      <c r="H12" s="449"/>
    </row>
    <row r="13" spans="1:26" x14ac:dyDescent="0.35">
      <c r="A13" s="454"/>
      <c r="B13" s="93" t="s">
        <v>156</v>
      </c>
      <c r="C13" s="447"/>
      <c r="D13" s="448"/>
      <c r="E13" s="448"/>
      <c r="F13" s="448"/>
      <c r="G13" s="448"/>
      <c r="H13" s="449"/>
    </row>
    <row r="14" spans="1:26" ht="15.5" x14ac:dyDescent="0.35">
      <c r="A14" s="454"/>
      <c r="B14" s="93" t="s">
        <v>157</v>
      </c>
      <c r="C14" s="447"/>
      <c r="D14" s="448"/>
      <c r="E14" s="448"/>
      <c r="F14" s="448"/>
      <c r="G14" s="448"/>
      <c r="H14" s="449"/>
    </row>
  </sheetData>
  <dataConsolidate link="1"/>
  <mergeCells count="12">
    <mergeCell ref="C13:H13"/>
    <mergeCell ref="C14:H14"/>
    <mergeCell ref="B9:H9"/>
    <mergeCell ref="A6:A14"/>
    <mergeCell ref="C10:H10"/>
    <mergeCell ref="C11:H11"/>
    <mergeCell ref="C12:H12"/>
    <mergeCell ref="A1:D2"/>
    <mergeCell ref="E1:H1"/>
    <mergeCell ref="E2:H2"/>
    <mergeCell ref="A3:H3"/>
    <mergeCell ref="A4:A5"/>
  </mergeCells>
  <conditionalFormatting sqref="E2">
    <cfRule type="dataBar" priority="4">
      <dataBar>
        <cfvo type="num" val="0"/>
        <cfvo type="num" val="1"/>
        <color rgb="FF00B050"/>
      </dataBar>
      <extLst>
        <ext xmlns:x14="http://schemas.microsoft.com/office/spreadsheetml/2009/9/main" uri="{B025F937-C7B1-47D3-B67F-A62EFF666E3E}">
          <x14:id>{740A75A5-10A3-4A37-9FBB-B6F25C07C48B}</x14:id>
        </ext>
      </extLst>
    </cfRule>
  </conditionalFormatting>
  <conditionalFormatting sqref="E5:E6">
    <cfRule type="expression" dxfId="5" priority="8">
      <formula>$E$4="No"</formula>
    </cfRule>
  </conditionalFormatting>
  <conditionalFormatting sqref="E4:H6">
    <cfRule type="expression" dxfId="4" priority="5">
      <formula>#REF!="No"</formula>
    </cfRule>
  </conditionalFormatting>
  <conditionalFormatting sqref="F8:G8">
    <cfRule type="expression" dxfId="2" priority="7">
      <formula>#REF!="No"</formula>
    </cfRule>
  </conditionalFormatting>
  <pageMargins left="0.23622047244094491" right="0.23622047244094491" top="0.74803149606299213" bottom="0.74803149606299213" header="0.31496062992125984" footer="0.31496062992125984"/>
  <pageSetup paperSize="9" scale="88" orientation="landscape" r:id="rId1"/>
  <legacyDrawing r:id="rId2"/>
  <extLst>
    <ext xmlns:x14="http://schemas.microsoft.com/office/spreadsheetml/2009/9/main" uri="{78C0D931-6437-407d-A8EE-F0AAD7539E65}">
      <x14:conditionalFormattings>
        <x14:conditionalFormatting xmlns:xm="http://schemas.microsoft.com/office/excel/2006/main">
          <x14:cfRule type="dataBar" id="{740A75A5-10A3-4A37-9FBB-B6F25C07C48B}">
            <x14:dataBar minLength="0" maxLength="100" gradient="0">
              <x14:cfvo type="num">
                <xm:f>0</xm:f>
              </x14:cfvo>
              <x14:cfvo type="num">
                <xm:f>1</xm:f>
              </x14:cfvo>
              <x14:negativeFillColor rgb="FFFF0000"/>
              <x14:axisColor rgb="FF000000"/>
            </x14:dataBar>
          </x14:cfRule>
          <xm:sqref>E2</xm:sqref>
        </x14:conditionalFormatting>
        <x14:conditionalFormatting xmlns:xm="http://schemas.microsoft.com/office/excel/2006/main">
          <x14:cfRule type="expression" priority="6" id="{F9164478-A7D1-453E-B0B5-AB7C678674C4}">
            <xm:f>'F:\Users\local_cgeoghegan\INetCache\Content.Outlook\9HQ3SOLO\[PQQ template V1.xlsb]summary'!#REF!="No"</xm:f>
            <x14:dxf>
              <fill>
                <patternFill patternType="lightUp">
                  <fgColor auto="1"/>
                  <bgColor theme="0"/>
                </patternFill>
              </fill>
            </x14:dxf>
          </x14:cfRule>
          <xm:sqref>E4:H8</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tabColor theme="1"/>
  </sheetPr>
  <dimension ref="A1:Q37"/>
  <sheetViews>
    <sheetView zoomScaleNormal="100" zoomScaleSheetLayoutView="100" workbookViewId="0">
      <selection activeCell="A37" sqref="A37"/>
    </sheetView>
  </sheetViews>
  <sheetFormatPr defaultRowHeight="14.5" x14ac:dyDescent="0.35"/>
  <cols>
    <col min="1" max="1" width="63.453125" customWidth="1"/>
    <col min="2" max="2" width="57.81640625" customWidth="1"/>
    <col min="3" max="17" width="8.7265625" style="121"/>
  </cols>
  <sheetData>
    <row r="1" spans="1:17" x14ac:dyDescent="0.35">
      <c r="A1" s="460" t="s">
        <v>104</v>
      </c>
      <c r="B1" s="462">
        <f>_xlfn.IFNA(suppname," ")</f>
        <v>0</v>
      </c>
    </row>
    <row r="2" spans="1:17" ht="15" thickBot="1" x14ac:dyDescent="0.4">
      <c r="A2" s="461"/>
      <c r="B2" s="463"/>
    </row>
    <row r="3" spans="1:17" ht="24" thickBot="1" x14ac:dyDescent="0.4">
      <c r="A3" s="458" t="s">
        <v>105</v>
      </c>
      <c r="B3" s="459"/>
      <c r="Q3" s="122"/>
    </row>
    <row r="4" spans="1:17" ht="30" customHeight="1" x14ac:dyDescent="0.35">
      <c r="A4" s="115" t="s">
        <v>165</v>
      </c>
      <c r="B4" s="109">
        <f>AVERAGE(B5:B28)</f>
        <v>0</v>
      </c>
    </row>
    <row r="5" spans="1:17" x14ac:dyDescent="0.35">
      <c r="A5" s="114" t="str">
        <f>b1t</f>
        <v>Section 4.1 - Applicant/Principal Applicant Details</v>
      </c>
      <c r="B5" s="109">
        <f>Sec1P</f>
        <v>0</v>
      </c>
    </row>
    <row r="6" spans="1:17" x14ac:dyDescent="0.35">
      <c r="A6" s="114" t="str">
        <f>b3t</f>
        <v>Section 4.2 - Joint Venture Application</v>
      </c>
      <c r="B6" s="109">
        <f>SecB3P</f>
        <v>0</v>
      </c>
    </row>
    <row r="7" spans="1:17" x14ac:dyDescent="0.35">
      <c r="A7" s="114" t="str">
        <f>b4t</f>
        <v>Section 4.3 - Resources of Other Entities</v>
      </c>
      <c r="B7" s="109">
        <f>secb4p</f>
        <v>0</v>
      </c>
    </row>
    <row r="8" spans="1:17" x14ac:dyDescent="0.35">
      <c r="A8" s="136" t="str">
        <f>d1t</f>
        <v>Section D1  - Turnover</v>
      </c>
      <c r="B8" s="109">
        <f>d1p</f>
        <v>0</v>
      </c>
    </row>
    <row r="9" spans="1:17" x14ac:dyDescent="0.35">
      <c r="A9" s="136" t="str">
        <f>'D2 - Relevant Experience'!d1t</f>
        <v>Section D2  - Relevant Experience</v>
      </c>
      <c r="B9" s="109">
        <f>'D2 - Relevant Experience'!d1p</f>
        <v>0</v>
      </c>
    </row>
    <row r="10" spans="1:17" x14ac:dyDescent="0.35">
      <c r="A10" s="136" t="s">
        <v>271</v>
      </c>
      <c r="B10" s="109">
        <f>' Lot Application'!d1p</f>
        <v>0</v>
      </c>
    </row>
    <row r="11" spans="1:17" x14ac:dyDescent="0.35">
      <c r="A11" s="136" t="s">
        <v>244</v>
      </c>
      <c r="B11" s="109">
        <f>d3p</f>
        <v>0</v>
      </c>
    </row>
    <row r="12" spans="1:17" x14ac:dyDescent="0.35">
      <c r="A12" s="136" t="str">
        <f>d4t</f>
        <v>Section D4 - Minimum Requirements</v>
      </c>
      <c r="B12" s="109">
        <f>d4p</f>
        <v>0</v>
      </c>
    </row>
    <row r="13" spans="1:17" x14ac:dyDescent="0.35">
      <c r="A13" s="136" t="str">
        <f>d5t</f>
        <v>Section D5 - Minimum Requirements</v>
      </c>
      <c r="B13" s="109">
        <f>d5p</f>
        <v>0</v>
      </c>
    </row>
    <row r="14" spans="1:17" x14ac:dyDescent="0.35">
      <c r="A14" s="136" t="s">
        <v>308</v>
      </c>
      <c r="B14" s="109">
        <f>'D6 - Min. Requirements'!d5p</f>
        <v>0</v>
      </c>
    </row>
    <row r="15" spans="1:17" x14ac:dyDescent="0.35">
      <c r="A15" s="136" t="str">
        <f>'Company information'!A1</f>
        <v>Company information</v>
      </c>
      <c r="B15" s="109">
        <f>'Company information'!SecB3P</f>
        <v>0</v>
      </c>
    </row>
    <row r="16" spans="1:17" x14ac:dyDescent="0.35">
      <c r="A16" s="135" t="str">
        <f>exp5t</f>
        <v>Section 5.3 - Experience</v>
      </c>
      <c r="B16" s="109">
        <f>exp5p</f>
        <v>0</v>
      </c>
    </row>
    <row r="17" spans="1:6" x14ac:dyDescent="0.35">
      <c r="A17" s="135" t="str">
        <f>s54t</f>
        <v>Section 5.4.1  - Health &amp; Safety -  Contractor</v>
      </c>
      <c r="B17" s="109">
        <f>s54p</f>
        <v>0</v>
      </c>
    </row>
    <row r="18" spans="1:6" x14ac:dyDescent="0.35">
      <c r="A18" s="135" t="str">
        <f>'5.4.2 - H&amp;S - PSCS'!qa5t</f>
        <v>Section 5.4.2  - Health &amp; Safety - Project Supervisor Construction Stage</v>
      </c>
      <c r="B18" s="109">
        <f>'5.4.2 - H&amp;S - PSCS'!qa5p</f>
        <v>0</v>
      </c>
    </row>
    <row r="19" spans="1:6" x14ac:dyDescent="0.35">
      <c r="A19" s="135" t="str">
        <f>'5.4.3 - H&amp;S - Designer'!qa5t</f>
        <v>Section 5.4.3  - Health &amp; Safety - Designer</v>
      </c>
      <c r="B19" s="109">
        <f>'5.4.3 - H&amp;S - Designer'!qa5p</f>
        <v>0</v>
      </c>
    </row>
    <row r="20" spans="1:6" x14ac:dyDescent="0.35">
      <c r="A20" s="135" t="str">
        <f>'5.4.4 - H&amp;S - PSDP'!qa5t</f>
        <v>Section 5.4.4  - Health &amp; Safety - Project Supervisor Design Process</v>
      </c>
      <c r="B20" s="109">
        <f>'5.4.4 - H&amp;S - PSDP'!qa5p</f>
        <v>0</v>
      </c>
    </row>
    <row r="21" spans="1:6" x14ac:dyDescent="0.35">
      <c r="A21" s="135" t="s">
        <v>293</v>
      </c>
      <c r="B21" s="109">
        <f>'5.5 - Quality Assurance'!s56p</f>
        <v>0</v>
      </c>
    </row>
    <row r="22" spans="1:6" x14ac:dyDescent="0.35">
      <c r="A22" s="135" t="str">
        <f>sus5t</f>
        <v>Section 5.6 - Sustainability</v>
      </c>
      <c r="B22" s="109">
        <f>sus5p</f>
        <v>0</v>
      </c>
    </row>
    <row r="23" spans="1:6" ht="15" customHeight="1" x14ac:dyDescent="0.35">
      <c r="A23" s="135" t="str">
        <f>dp5t</f>
        <v>Section 5.7 -  Information Security</v>
      </c>
      <c r="B23" s="109">
        <f>dp5p</f>
        <v>0</v>
      </c>
    </row>
    <row r="24" spans="1:6" ht="15" customHeight="1" x14ac:dyDescent="0.35">
      <c r="A24" s="135" t="s">
        <v>309</v>
      </c>
      <c r="B24" s="109">
        <f>'5.8 - DP'!dp5p</f>
        <v>0</v>
      </c>
    </row>
    <row r="25" spans="1:6" ht="15" customHeight="1" x14ac:dyDescent="0.35">
      <c r="A25" s="135" t="str">
        <f>bcp5t</f>
        <v>Section 5.9 - Business Continuity &amp; Disaster Recovery</v>
      </c>
      <c r="B25" s="109">
        <f>bcp5p</f>
        <v>0</v>
      </c>
    </row>
    <row r="26" spans="1:6" ht="15" customHeight="1" x14ac:dyDescent="0.35">
      <c r="A26" s="144" t="str">
        <f>ex6t</f>
        <v>Section 6 - Exclusion Criteria</v>
      </c>
      <c r="B26" s="109">
        <f>ex6p</f>
        <v>0</v>
      </c>
    </row>
    <row r="27" spans="1:6" ht="15" customHeight="1" x14ac:dyDescent="0.35">
      <c r="A27" s="144" t="str">
        <f>'7 - Conflict of Interest '!coi7t</f>
        <v>Section 7 - Conflicts of Interest</v>
      </c>
      <c r="B27" s="109" cm="1">
        <f t="array" ref="B27:F27">'7 - Conflict of Interest '!D2:H2</f>
        <v>0</v>
      </c>
      <c r="C27" s="121">
        <v>0</v>
      </c>
      <c r="D27" s="121">
        <v>0</v>
      </c>
      <c r="E27" s="121">
        <v>0</v>
      </c>
      <c r="F27" s="121">
        <v>0</v>
      </c>
    </row>
    <row r="28" spans="1:6" ht="15" customHeight="1" x14ac:dyDescent="0.35">
      <c r="A28" s="134" t="str">
        <f>sig1title</f>
        <v>Section 8 - Signature</v>
      </c>
      <c r="B28" s="109">
        <f>sig1p</f>
        <v>0</v>
      </c>
    </row>
    <row r="29" spans="1:6" ht="23.5" x14ac:dyDescent="0.35">
      <c r="A29" s="464" t="s">
        <v>159</v>
      </c>
      <c r="B29" s="465"/>
    </row>
    <row r="30" spans="1:6" x14ac:dyDescent="0.35">
      <c r="A30" s="55" t="s">
        <v>160</v>
      </c>
      <c r="B30" s="105"/>
    </row>
    <row r="32" spans="1:6" ht="15" customHeight="1" x14ac:dyDescent="0.35"/>
    <row r="33" spans="1:1" ht="15" customHeight="1" x14ac:dyDescent="0.35"/>
    <row r="37" spans="1:1" x14ac:dyDescent="0.35">
      <c r="A37" t="s">
        <v>378</v>
      </c>
    </row>
  </sheetData>
  <mergeCells count="4">
    <mergeCell ref="A3:B3"/>
    <mergeCell ref="A1:A2"/>
    <mergeCell ref="B1:B2"/>
    <mergeCell ref="A29:B29"/>
  </mergeCells>
  <phoneticPr fontId="7" type="noConversion"/>
  <conditionalFormatting sqref="B5:B11">
    <cfRule type="dataBar" priority="29">
      <dataBar>
        <cfvo type="num" val="0"/>
        <cfvo type="num" val="1"/>
        <color theme="0" tint="-0.499984740745262"/>
      </dataBar>
      <extLst>
        <ext xmlns:x14="http://schemas.microsoft.com/office/spreadsheetml/2009/9/main" uri="{B025F937-C7B1-47D3-B67F-A62EFF666E3E}">
          <x14:id>{1499ED72-FDAB-4C09-87A8-7BB3E34ACD32}</x14:id>
        </ext>
      </extLst>
    </cfRule>
  </conditionalFormatting>
  <conditionalFormatting sqref="B12">
    <cfRule type="dataBar" priority="2">
      <dataBar>
        <cfvo type="num" val="0"/>
        <cfvo type="num" val="1"/>
        <color theme="0" tint="-0.499984740745262"/>
      </dataBar>
      <extLst>
        <ext xmlns:x14="http://schemas.microsoft.com/office/spreadsheetml/2009/9/main" uri="{B025F937-C7B1-47D3-B67F-A62EFF666E3E}">
          <x14:id>{2BE59178-5E59-4F34-BDFA-AE974B190BE7}</x14:id>
        </ext>
      </extLst>
    </cfRule>
  </conditionalFormatting>
  <conditionalFormatting sqref="B13:B28 B4">
    <cfRule type="dataBar" priority="3">
      <dataBar>
        <cfvo type="num" val="0"/>
        <cfvo type="num" val="1"/>
        <color theme="0" tint="-0.499984740745262"/>
      </dataBar>
      <extLst>
        <ext xmlns:x14="http://schemas.microsoft.com/office/spreadsheetml/2009/9/main" uri="{B025F937-C7B1-47D3-B67F-A62EFF666E3E}">
          <x14:id>{026E1C63-91F0-47FE-B2CD-86136719CA83}</x14:id>
        </ext>
      </extLst>
    </cfRule>
  </conditionalFormatting>
  <pageMargins left="0.7" right="0.7" top="0.75" bottom="0.75" header="0.3" footer="0.3"/>
  <pageSetup paperSize="9" scale="50" orientation="landscape" horizontalDpi="200" verticalDpi="200" r:id="rId1"/>
  <extLst>
    <ext xmlns:x14="http://schemas.microsoft.com/office/spreadsheetml/2009/9/main" uri="{78C0D931-6437-407d-A8EE-F0AAD7539E65}">
      <x14:conditionalFormattings>
        <x14:conditionalFormatting xmlns:xm="http://schemas.microsoft.com/office/excel/2006/main">
          <x14:cfRule type="dataBar" id="{1499ED72-FDAB-4C09-87A8-7BB3E34ACD32}">
            <x14:dataBar minLength="0" maxLength="100" gradient="0">
              <x14:cfvo type="num">
                <xm:f>0</xm:f>
              </x14:cfvo>
              <x14:cfvo type="num">
                <xm:f>1</xm:f>
              </x14:cfvo>
              <x14:negativeFillColor rgb="FFFF0000"/>
              <x14:axisColor rgb="FF000000"/>
            </x14:dataBar>
          </x14:cfRule>
          <xm:sqref>B5:B11</xm:sqref>
        </x14:conditionalFormatting>
        <x14:conditionalFormatting xmlns:xm="http://schemas.microsoft.com/office/excel/2006/main">
          <x14:cfRule type="dataBar" id="{2BE59178-5E59-4F34-BDFA-AE974B190BE7}">
            <x14:dataBar minLength="0" maxLength="100" gradient="0">
              <x14:cfvo type="num">
                <xm:f>0</xm:f>
              </x14:cfvo>
              <x14:cfvo type="num">
                <xm:f>1</xm:f>
              </x14:cfvo>
              <x14:negativeFillColor rgb="FFFF0000"/>
              <x14:axisColor rgb="FF000000"/>
            </x14:dataBar>
          </x14:cfRule>
          <xm:sqref>B12</xm:sqref>
        </x14:conditionalFormatting>
        <x14:conditionalFormatting xmlns:xm="http://schemas.microsoft.com/office/excel/2006/main">
          <x14:cfRule type="dataBar" id="{026E1C63-91F0-47FE-B2CD-86136719CA83}">
            <x14:dataBar minLength="0" maxLength="100" gradient="0">
              <x14:cfvo type="num">
                <xm:f>0</xm:f>
              </x14:cfvo>
              <x14:cfvo type="num">
                <xm:f>1</xm:f>
              </x14:cfvo>
              <x14:negativeFillColor rgb="FFFF0000"/>
              <x14:axisColor rgb="FF000000"/>
            </x14:dataBar>
          </x14:cfRule>
          <xm:sqref>B13:B28 B4</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L85"/>
  <sheetViews>
    <sheetView topLeftCell="H1" workbookViewId="0">
      <selection activeCell="M1" sqref="M1:M1048576"/>
    </sheetView>
  </sheetViews>
  <sheetFormatPr defaultRowHeight="14.5" x14ac:dyDescent="0.35"/>
  <cols>
    <col min="2" max="2" width="19.453125" bestFit="1" customWidth="1"/>
    <col min="5" max="5" width="41.54296875" bestFit="1" customWidth="1"/>
    <col min="6" max="6" width="30.54296875" bestFit="1" customWidth="1"/>
    <col min="7" max="7" width="11.81640625" bestFit="1" customWidth="1"/>
    <col min="8" max="8" width="23.54296875" bestFit="1" customWidth="1"/>
    <col min="9" max="9" width="30.54296875" bestFit="1" customWidth="1"/>
    <col min="10" max="10" width="11.7265625" bestFit="1" customWidth="1"/>
    <col min="11" max="11" width="24.81640625" bestFit="1" customWidth="1"/>
    <col min="12" max="12" width="30.7265625" bestFit="1" customWidth="1"/>
  </cols>
  <sheetData>
    <row r="1" spans="1:12" x14ac:dyDescent="0.35">
      <c r="A1" s="46" t="s">
        <v>119</v>
      </c>
      <c r="B1" s="46" t="s">
        <v>119</v>
      </c>
      <c r="E1" s="46" t="s">
        <v>76</v>
      </c>
      <c r="F1" s="46" t="s">
        <v>82</v>
      </c>
      <c r="G1" s="50" t="s">
        <v>81</v>
      </c>
      <c r="H1" s="50" t="s">
        <v>72</v>
      </c>
      <c r="I1" s="50" t="s">
        <v>73</v>
      </c>
      <c r="J1" s="50" t="s">
        <v>77</v>
      </c>
      <c r="K1" s="47" t="s">
        <v>78</v>
      </c>
      <c r="L1" s="48" t="s">
        <v>15</v>
      </c>
    </row>
    <row r="2" spans="1:12" x14ac:dyDescent="0.35">
      <c r="A2" s="43"/>
      <c r="B2" s="43" t="s">
        <v>21</v>
      </c>
      <c r="E2" s="43" t="s">
        <v>137</v>
      </c>
      <c r="F2" s="43" t="s">
        <v>67</v>
      </c>
      <c r="G2" s="43"/>
      <c r="H2" s="49"/>
      <c r="I2" s="43"/>
      <c r="J2" s="43"/>
      <c r="K2" s="43" t="s">
        <v>65</v>
      </c>
      <c r="L2" s="43"/>
    </row>
    <row r="3" spans="1:12" x14ac:dyDescent="0.35">
      <c r="A3" s="43" t="s">
        <v>20</v>
      </c>
      <c r="B3" s="43" t="s">
        <v>120</v>
      </c>
      <c r="E3" s="43" t="s">
        <v>144</v>
      </c>
      <c r="F3" s="43" t="s">
        <v>67</v>
      </c>
      <c r="G3" s="43" t="s">
        <v>71</v>
      </c>
      <c r="H3" s="49" t="s">
        <v>71</v>
      </c>
      <c r="I3" s="43" t="s">
        <v>74</v>
      </c>
      <c r="J3" s="45" t="s">
        <v>2</v>
      </c>
      <c r="K3" s="43" t="s">
        <v>35</v>
      </c>
      <c r="L3" s="44" t="s">
        <v>8</v>
      </c>
    </row>
    <row r="4" spans="1:12" x14ac:dyDescent="0.35">
      <c r="A4" s="43" t="s">
        <v>21</v>
      </c>
      <c r="B4" s="43" t="s">
        <v>121</v>
      </c>
      <c r="E4" s="43" t="s">
        <v>38</v>
      </c>
      <c r="F4" s="43" t="s">
        <v>67</v>
      </c>
      <c r="G4" s="43" t="s">
        <v>62</v>
      </c>
      <c r="H4" s="49" t="s">
        <v>62</v>
      </c>
      <c r="I4" s="43" t="s">
        <v>75</v>
      </c>
      <c r="J4" s="45" t="s">
        <v>6</v>
      </c>
      <c r="K4" s="43" t="s">
        <v>37</v>
      </c>
      <c r="L4" s="44" t="s">
        <v>18</v>
      </c>
    </row>
    <row r="5" spans="1:12" ht="29" x14ac:dyDescent="0.35">
      <c r="A5" s="44" t="s">
        <v>93</v>
      </c>
      <c r="B5" s="43" t="s">
        <v>122</v>
      </c>
      <c r="E5" s="43" t="s">
        <v>138</v>
      </c>
      <c r="F5" s="43" t="s">
        <v>67</v>
      </c>
      <c r="G5" s="43" t="s">
        <v>63</v>
      </c>
      <c r="H5" s="49" t="s">
        <v>63</v>
      </c>
      <c r="I5" s="43" t="s">
        <v>66</v>
      </c>
      <c r="J5" s="80" t="s">
        <v>103</v>
      </c>
      <c r="K5" s="43" t="s">
        <v>39</v>
      </c>
      <c r="L5" s="44" t="s">
        <v>16</v>
      </c>
    </row>
    <row r="6" spans="1:12" x14ac:dyDescent="0.35">
      <c r="A6" s="55" t="str">
        <f>""</f>
        <v/>
      </c>
      <c r="B6" s="43" t="s">
        <v>123</v>
      </c>
      <c r="E6" s="43" t="s">
        <v>139</v>
      </c>
      <c r="F6" s="43" t="s">
        <v>67</v>
      </c>
      <c r="G6" s="43" t="s">
        <v>66</v>
      </c>
      <c r="H6" s="49" t="s">
        <v>66</v>
      </c>
      <c r="I6" s="81"/>
      <c r="J6" s="81"/>
      <c r="K6" s="43" t="s">
        <v>41</v>
      </c>
      <c r="L6" s="44" t="s">
        <v>79</v>
      </c>
    </row>
    <row r="7" spans="1:12" x14ac:dyDescent="0.35">
      <c r="B7" s="43" t="s">
        <v>124</v>
      </c>
      <c r="E7" s="43" t="s">
        <v>140</v>
      </c>
      <c r="F7" s="43" t="s">
        <v>68</v>
      </c>
      <c r="G7" s="43"/>
      <c r="H7" s="81"/>
      <c r="I7" s="81"/>
      <c r="J7" s="81"/>
      <c r="K7" s="43" t="s">
        <v>43</v>
      </c>
      <c r="L7" s="44" t="s">
        <v>19</v>
      </c>
    </row>
    <row r="8" spans="1:12" x14ac:dyDescent="0.35">
      <c r="B8" s="42"/>
      <c r="E8" s="43" t="s">
        <v>141</v>
      </c>
      <c r="F8" s="43" t="s">
        <v>68</v>
      </c>
      <c r="G8" s="43" t="s">
        <v>74</v>
      </c>
      <c r="H8" s="81"/>
      <c r="I8" s="81"/>
      <c r="J8" s="81"/>
      <c r="K8" s="43" t="s">
        <v>45</v>
      </c>
      <c r="L8" s="44" t="s">
        <v>80</v>
      </c>
    </row>
    <row r="9" spans="1:12" x14ac:dyDescent="0.35">
      <c r="B9" s="42"/>
      <c r="E9" s="43" t="s">
        <v>142</v>
      </c>
      <c r="F9" s="43" t="s">
        <v>68</v>
      </c>
      <c r="G9" s="43" t="s">
        <v>75</v>
      </c>
      <c r="H9" s="81"/>
      <c r="I9" s="81"/>
      <c r="J9" s="81"/>
      <c r="K9" s="43" t="s">
        <v>47</v>
      </c>
      <c r="L9" s="43" t="s">
        <v>17</v>
      </c>
    </row>
    <row r="10" spans="1:12" x14ac:dyDescent="0.35">
      <c r="B10" s="42"/>
      <c r="E10" s="43" t="s">
        <v>143</v>
      </c>
      <c r="F10" s="43" t="s">
        <v>68</v>
      </c>
      <c r="G10" s="43" t="s">
        <v>66</v>
      </c>
      <c r="H10" s="81"/>
      <c r="I10" s="81"/>
      <c r="J10" s="81"/>
      <c r="K10" s="43" t="s">
        <v>49</v>
      </c>
      <c r="L10" s="43" t="s">
        <v>9</v>
      </c>
    </row>
    <row r="11" spans="1:12" x14ac:dyDescent="0.35">
      <c r="E11" s="81"/>
      <c r="F11" s="43" t="s">
        <v>69</v>
      </c>
      <c r="G11" s="43"/>
      <c r="H11" s="81"/>
      <c r="I11" s="81"/>
      <c r="J11" s="81"/>
      <c r="K11" s="43" t="s">
        <v>51</v>
      </c>
      <c r="L11" s="81"/>
    </row>
    <row r="12" spans="1:12" x14ac:dyDescent="0.35">
      <c r="E12" s="81"/>
      <c r="F12" s="43" t="s">
        <v>69</v>
      </c>
      <c r="G12" s="43" t="s">
        <v>66</v>
      </c>
      <c r="H12" s="81"/>
      <c r="I12" s="81"/>
      <c r="J12" s="81"/>
      <c r="K12" s="43" t="s">
        <v>53</v>
      </c>
      <c r="L12" s="81"/>
    </row>
    <row r="13" spans="1:12" x14ac:dyDescent="0.35">
      <c r="E13" s="81"/>
      <c r="F13" s="43" t="s">
        <v>70</v>
      </c>
      <c r="G13" s="43"/>
      <c r="H13" s="81"/>
      <c r="I13" s="81"/>
      <c r="J13" s="81"/>
      <c r="K13" s="43" t="s">
        <v>55</v>
      </c>
      <c r="L13" s="81"/>
    </row>
    <row r="14" spans="1:12" x14ac:dyDescent="0.35">
      <c r="E14" s="84"/>
      <c r="F14" s="49" t="s">
        <v>70</v>
      </c>
      <c r="G14" s="43" t="s">
        <v>66</v>
      </c>
      <c r="H14" s="81"/>
      <c r="I14" s="81"/>
      <c r="J14" s="81"/>
      <c r="K14" s="43" t="s">
        <v>57</v>
      </c>
      <c r="L14" s="81"/>
    </row>
    <row r="15" spans="1:12" x14ac:dyDescent="0.35">
      <c r="E15" s="84"/>
      <c r="F15" s="81"/>
      <c r="G15" s="81"/>
      <c r="H15" s="81"/>
      <c r="I15" s="81"/>
      <c r="J15" s="81"/>
      <c r="K15" s="43" t="s">
        <v>59</v>
      </c>
      <c r="L15" s="81"/>
    </row>
    <row r="16" spans="1:12" x14ac:dyDescent="0.35">
      <c r="E16" s="84"/>
    </row>
    <row r="17" spans="5:6" x14ac:dyDescent="0.35">
      <c r="E17" s="84"/>
    </row>
    <row r="18" spans="5:6" x14ac:dyDescent="0.35">
      <c r="E18" s="84"/>
    </row>
    <row r="19" spans="5:6" ht="144" customHeight="1" x14ac:dyDescent="0.35">
      <c r="E19" s="89" t="s">
        <v>151</v>
      </c>
      <c r="F19" s="85"/>
    </row>
    <row r="20" spans="5:6" x14ac:dyDescent="0.35">
      <c r="F20" s="85"/>
    </row>
    <row r="21" spans="5:6" ht="15" customHeight="1" x14ac:dyDescent="0.35">
      <c r="F21" s="85"/>
    </row>
    <row r="22" spans="5:6" x14ac:dyDescent="0.35">
      <c r="F22" s="85"/>
    </row>
    <row r="23" spans="5:6" x14ac:dyDescent="0.35">
      <c r="F23" s="85"/>
    </row>
    <row r="24" spans="5:6" x14ac:dyDescent="0.35">
      <c r="F24" s="85"/>
    </row>
    <row r="25" spans="5:6" x14ac:dyDescent="0.35">
      <c r="F25" s="85"/>
    </row>
    <row r="37" ht="15" customHeight="1" x14ac:dyDescent="0.35"/>
    <row r="59" ht="15" customHeight="1" x14ac:dyDescent="0.35"/>
    <row r="72" ht="15" customHeight="1" x14ac:dyDescent="0.35"/>
    <row r="85" ht="15" customHeight="1" x14ac:dyDescent="0.35"/>
  </sheetData>
  <pageMargins left="0.7" right="0.7" top="0.75" bottom="0.75" header="0.3" footer="0.3"/>
  <pageSetup paperSize="9" orientation="portrait" horizontalDpi="200" verticalDpi="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E14"/>
  <sheetViews>
    <sheetView workbookViewId="0">
      <selection activeCell="D18" sqref="D18"/>
    </sheetView>
  </sheetViews>
  <sheetFormatPr defaultRowHeight="14.5" x14ac:dyDescent="0.35"/>
  <cols>
    <col min="2" max="2" width="19" bestFit="1" customWidth="1"/>
    <col min="3" max="3" width="22.81640625" bestFit="1" customWidth="1"/>
    <col min="4" max="4" width="9.81640625" bestFit="1" customWidth="1"/>
    <col min="5" max="5" width="106.453125" customWidth="1"/>
  </cols>
  <sheetData>
    <row r="1" spans="1:5" ht="15.5" thickTop="1" thickBot="1" x14ac:dyDescent="0.4">
      <c r="A1" t="s">
        <v>22</v>
      </c>
      <c r="B1" t="s">
        <v>15</v>
      </c>
      <c r="C1" t="s">
        <v>64</v>
      </c>
      <c r="D1" s="34" t="s">
        <v>35</v>
      </c>
      <c r="E1" s="35" t="s">
        <v>36</v>
      </c>
    </row>
    <row r="2" spans="1:5" ht="15" thickBot="1" x14ac:dyDescent="0.4">
      <c r="B2" t="s">
        <v>4</v>
      </c>
      <c r="C2" s="13" t="s">
        <v>61</v>
      </c>
      <c r="D2" s="36" t="s">
        <v>37</v>
      </c>
      <c r="E2" s="37" t="s">
        <v>38</v>
      </c>
    </row>
    <row r="3" spans="1:5" ht="15" thickBot="1" x14ac:dyDescent="0.4">
      <c r="A3" t="s">
        <v>20</v>
      </c>
      <c r="B3" t="s">
        <v>7</v>
      </c>
      <c r="C3" s="33" t="s">
        <v>62</v>
      </c>
      <c r="D3" s="38" t="s">
        <v>39</v>
      </c>
      <c r="E3" s="39" t="s">
        <v>40</v>
      </c>
    </row>
    <row r="4" spans="1:5" ht="15" thickBot="1" x14ac:dyDescent="0.4">
      <c r="A4" t="s">
        <v>21</v>
      </c>
      <c r="B4" t="s">
        <v>5</v>
      </c>
      <c r="C4" s="33" t="s">
        <v>63</v>
      </c>
      <c r="D4" s="36" t="s">
        <v>41</v>
      </c>
      <c r="E4" s="37" t="s">
        <v>42</v>
      </c>
    </row>
    <row r="5" spans="1:5" ht="15" thickBot="1" x14ac:dyDescent="0.4">
      <c r="B5" t="s">
        <v>3</v>
      </c>
      <c r="D5" s="38" t="s">
        <v>43</v>
      </c>
      <c r="E5" s="39" t="s">
        <v>44</v>
      </c>
    </row>
    <row r="6" spans="1:5" ht="15" thickBot="1" x14ac:dyDescent="0.4">
      <c r="B6" t="s">
        <v>34</v>
      </c>
      <c r="D6" s="36" t="s">
        <v>45</v>
      </c>
      <c r="E6" s="37" t="s">
        <v>46</v>
      </c>
    </row>
    <row r="7" spans="1:5" ht="15" thickBot="1" x14ac:dyDescent="0.4">
      <c r="B7" t="s">
        <v>10</v>
      </c>
      <c r="D7" s="38" t="s">
        <v>47</v>
      </c>
      <c r="E7" s="39" t="s">
        <v>48</v>
      </c>
    </row>
    <row r="8" spans="1:5" ht="15" thickBot="1" x14ac:dyDescent="0.4">
      <c r="D8" s="36" t="s">
        <v>49</v>
      </c>
      <c r="E8" s="37" t="s">
        <v>50</v>
      </c>
    </row>
    <row r="9" spans="1:5" ht="15" thickBot="1" x14ac:dyDescent="0.4">
      <c r="D9" s="38" t="s">
        <v>51</v>
      </c>
      <c r="E9" s="39" t="s">
        <v>52</v>
      </c>
    </row>
    <row r="10" spans="1:5" ht="15" thickBot="1" x14ac:dyDescent="0.4">
      <c r="D10" s="36" t="s">
        <v>53</v>
      </c>
      <c r="E10" s="37" t="s">
        <v>54</v>
      </c>
    </row>
    <row r="11" spans="1:5" ht="15" thickBot="1" x14ac:dyDescent="0.4">
      <c r="D11" s="38" t="s">
        <v>55</v>
      </c>
      <c r="E11" s="39" t="s">
        <v>56</v>
      </c>
    </row>
    <row r="12" spans="1:5" ht="15" thickBot="1" x14ac:dyDescent="0.4">
      <c r="D12" s="36" t="s">
        <v>57</v>
      </c>
      <c r="E12" s="37" t="s">
        <v>58</v>
      </c>
    </row>
    <row r="13" spans="1:5" ht="15" thickBot="1" x14ac:dyDescent="0.4">
      <c r="D13" s="40" t="s">
        <v>59</v>
      </c>
      <c r="E13" s="41" t="s">
        <v>60</v>
      </c>
    </row>
    <row r="14" spans="1:5" ht="15" thickTop="1" x14ac:dyDescent="0.35"/>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A1:S4"/>
  <sheetViews>
    <sheetView zoomScale="90" zoomScaleNormal="90" zoomScalePageLayoutView="30" workbookViewId="0">
      <selection activeCell="E3" sqref="E3"/>
    </sheetView>
  </sheetViews>
  <sheetFormatPr defaultRowHeight="14.5" x14ac:dyDescent="0.35"/>
  <cols>
    <col min="1" max="1" width="33.81640625" customWidth="1"/>
    <col min="2" max="2" width="33.453125" style="1" bestFit="1" customWidth="1"/>
    <col min="3" max="3" width="21.7265625" bestFit="1" customWidth="1"/>
    <col min="4" max="4" width="24.1796875" bestFit="1" customWidth="1"/>
    <col min="5" max="5" width="33.453125" style="3" bestFit="1" customWidth="1"/>
    <col min="6" max="6" width="13.1796875" customWidth="1"/>
    <col min="7" max="10" width="10" hidden="1" customWidth="1"/>
    <col min="11" max="11" width="14.81640625" bestFit="1" customWidth="1"/>
    <col min="12" max="12" width="14.453125" customWidth="1"/>
    <col min="13" max="13" width="19.7265625" customWidth="1"/>
    <col min="14" max="14" width="15.26953125" customWidth="1"/>
    <col min="15" max="16" width="60.7265625" customWidth="1"/>
    <col min="18" max="18" width="36.54296875" customWidth="1"/>
  </cols>
  <sheetData>
    <row r="1" spans="1:19" ht="15" thickBot="1" x14ac:dyDescent="0.4">
      <c r="A1" s="5" t="s">
        <v>24</v>
      </c>
      <c r="B1" s="23"/>
    </row>
    <row r="2" spans="1:19" ht="105" customHeight="1" thickBot="1" x14ac:dyDescent="0.4">
      <c r="A2" s="26" t="s">
        <v>0</v>
      </c>
      <c r="B2" s="27" t="s">
        <v>1</v>
      </c>
      <c r="C2" s="28" t="s">
        <v>33</v>
      </c>
      <c r="D2" s="28" t="s">
        <v>23</v>
      </c>
      <c r="E2" s="29" t="s">
        <v>15</v>
      </c>
      <c r="F2" s="30" t="s">
        <v>32</v>
      </c>
      <c r="G2" s="31" t="s">
        <v>8</v>
      </c>
      <c r="H2" s="32" t="s">
        <v>18</v>
      </c>
      <c r="I2" s="32" t="s">
        <v>16</v>
      </c>
      <c r="J2" s="31" t="s">
        <v>9</v>
      </c>
      <c r="K2" s="8" t="s">
        <v>27</v>
      </c>
      <c r="L2" s="8" t="s">
        <v>26</v>
      </c>
      <c r="M2" s="8" t="s">
        <v>29</v>
      </c>
      <c r="N2" s="8" t="s">
        <v>28</v>
      </c>
      <c r="O2" s="8" t="s">
        <v>30</v>
      </c>
      <c r="P2" s="9" t="s">
        <v>31</v>
      </c>
      <c r="R2" s="466" t="s">
        <v>25</v>
      </c>
      <c r="S2" s="467"/>
    </row>
    <row r="3" spans="1:19" ht="15" customHeight="1" x14ac:dyDescent="0.35">
      <c r="A3" s="468" t="s">
        <v>11</v>
      </c>
      <c r="B3" s="14" t="s">
        <v>12</v>
      </c>
      <c r="C3" s="4"/>
      <c r="D3" s="12" t="s">
        <v>13</v>
      </c>
      <c r="E3" s="15"/>
      <c r="F3" s="20"/>
      <c r="G3" s="24"/>
      <c r="H3" s="24"/>
      <c r="I3" s="24"/>
      <c r="J3" s="24"/>
      <c r="K3" s="19"/>
      <c r="L3" s="19"/>
      <c r="M3" s="10"/>
      <c r="N3" s="10"/>
      <c r="O3" s="10"/>
      <c r="P3" s="6"/>
    </row>
    <row r="4" spans="1:19" ht="15" customHeight="1" thickBot="1" x14ac:dyDescent="0.4">
      <c r="A4" s="469"/>
      <c r="B4" s="16" t="s">
        <v>14</v>
      </c>
      <c r="C4" s="2"/>
      <c r="D4" s="18" t="s">
        <v>13</v>
      </c>
      <c r="E4" s="17"/>
      <c r="F4" s="21"/>
      <c r="G4" s="25"/>
      <c r="H4" s="25"/>
      <c r="I4" s="25"/>
      <c r="J4" s="25"/>
      <c r="K4" s="22"/>
      <c r="L4" s="22"/>
      <c r="M4" s="11"/>
      <c r="N4" s="11"/>
      <c r="O4" s="11"/>
      <c r="P4" s="7"/>
    </row>
  </sheetData>
  <mergeCells count="2">
    <mergeCell ref="R2:S2"/>
    <mergeCell ref="A3:A4"/>
  </mergeCells>
  <conditionalFormatting sqref="K3:P4">
    <cfRule type="expression" dxfId="1" priority="1">
      <formula>$F3 = "No"</formula>
    </cfRule>
    <cfRule type="expression" dxfId="0" priority="2">
      <formula>$F3="Yes"</formula>
    </cfRule>
  </conditionalFormatting>
  <pageMargins left="0.7" right="0.7" top="0.75" bottom="0.75" header="0.3" footer="0.3"/>
  <pageSetup paperSize="9" scale="55" orientation="landscape" horizontalDpi="200" verticalDpi="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0000000}">
          <x14:formula1>
            <xm:f>Lookups!$A$2:$A$4</xm:f>
          </x14:formula1>
          <xm:sqref>F3:F4 K3:N4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0f9b3e-2bf2-4855-8f2e-924342effd89" xsi:nil="true"/>
    <lcf76f155ced4ddcb4097134ff3c332f xmlns="ade11e96-ac34-4c51-8a72-8be60b4af55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AFA42F9507C2458FE86A56D81E7B44" ma:contentTypeVersion="12" ma:contentTypeDescription="Create a new document." ma:contentTypeScope="" ma:versionID="4ee283da7dfd3a2ad5558872a0b60d7e">
  <xsd:schema xmlns:xsd="http://www.w3.org/2001/XMLSchema" xmlns:xs="http://www.w3.org/2001/XMLSchema" xmlns:p="http://schemas.microsoft.com/office/2006/metadata/properties" xmlns:ns2="ade11e96-ac34-4c51-8a72-8be60b4af55b" xmlns:ns3="250f9b3e-2bf2-4855-8f2e-924342effd89" targetNamespace="http://schemas.microsoft.com/office/2006/metadata/properties" ma:root="true" ma:fieldsID="c78171aabc0d8e981f86abc0f9b2dac0" ns2:_="" ns3:_="">
    <xsd:import namespace="ade11e96-ac34-4c51-8a72-8be60b4af55b"/>
    <xsd:import namespace="250f9b3e-2bf2-4855-8f2e-924342effd8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e11e96-ac34-4c51-8a72-8be60b4af5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09cb56b-ff19-4fb1-bffa-85811a62f5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0f9b3e-2bf2-4855-8f2e-924342effd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cdef57-ce6d-4672-93bb-5053241d02b2}" ma:internalName="TaxCatchAll" ma:showField="CatchAllData" ma:web="250f9b3e-2bf2-4855-8f2e-924342eff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70C56C-5FB2-4440-8B73-2B9DD146DB85}">
  <ds:schemaRefs>
    <ds:schemaRef ds:uri="http://schemas.microsoft.com/office/2006/documentManagement/types"/>
    <ds:schemaRef ds:uri="http://purl.org/dc/elements/1.1/"/>
    <ds:schemaRef ds:uri="http://schemas.microsoft.com/office/infopath/2007/PartnerControls"/>
    <ds:schemaRef ds:uri="45d46d47-85d1-4167-a0c7-38af99544bc0"/>
    <ds:schemaRef ds:uri="http://schemas.microsoft.com/office/2006/metadata/properties"/>
    <ds:schemaRef ds:uri="http://purl.org/dc/terms/"/>
    <ds:schemaRef ds:uri="http://www.w3.org/XML/1998/namespace"/>
    <ds:schemaRef ds:uri="http://schemas.openxmlformats.org/package/2006/metadata/core-properties"/>
    <ds:schemaRef ds:uri="250f9b3e-2bf2-4855-8f2e-924342effd89"/>
    <ds:schemaRef ds:uri="http://purl.org/dc/dcmitype/"/>
  </ds:schemaRefs>
</ds:datastoreItem>
</file>

<file path=customXml/itemProps2.xml><?xml version="1.0" encoding="utf-8"?>
<ds:datastoreItem xmlns:ds="http://schemas.openxmlformats.org/officeDocument/2006/customXml" ds:itemID="{4170420B-88E8-405B-935D-9D4CAD357026}">
  <ds:schemaRefs>
    <ds:schemaRef ds:uri="http://schemas.microsoft.com/sharepoint/v3/contenttype/forms"/>
  </ds:schemaRefs>
</ds:datastoreItem>
</file>

<file path=customXml/itemProps3.xml><?xml version="1.0" encoding="utf-8"?>
<ds:datastoreItem xmlns:ds="http://schemas.openxmlformats.org/officeDocument/2006/customXml" ds:itemID="{84D4B788-6B74-4681-A0AA-65A224BDE2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112</vt:i4>
      </vt:variant>
    </vt:vector>
  </HeadingPairs>
  <TitlesOfParts>
    <vt:vector size="141" baseType="lpstr">
      <vt:lpstr>Instructions</vt:lpstr>
      <vt:lpstr>4.1 - Applicant details</vt:lpstr>
      <vt:lpstr>4.2 - JV Application</vt:lpstr>
      <vt:lpstr>4.3 - Resources of other entity</vt:lpstr>
      <vt:lpstr>Company information</vt:lpstr>
      <vt:lpstr> Lot Application</vt:lpstr>
      <vt:lpstr>D1 - Turnover</vt:lpstr>
      <vt:lpstr>D2 - Relevant Experience</vt:lpstr>
      <vt:lpstr>D3 - HSQE Min Req</vt:lpstr>
      <vt:lpstr>D4 - Min. Requirements</vt:lpstr>
      <vt:lpstr>D5 - Min. Requirements</vt:lpstr>
      <vt:lpstr>D6 - Min. Requirements</vt:lpstr>
      <vt:lpstr>5.3 - Experience</vt:lpstr>
      <vt:lpstr>5.4.1 - H&amp;S - Contractor</vt:lpstr>
      <vt:lpstr>5.4.2 - H&amp;S - PSCS</vt:lpstr>
      <vt:lpstr>5.4.3 - H&amp;S - Designer</vt:lpstr>
      <vt:lpstr>5.4.4 - H&amp;S - PSDP</vt:lpstr>
      <vt:lpstr>5.5 - Quality Assurance</vt:lpstr>
      <vt:lpstr>5.6 - Sustainability</vt:lpstr>
      <vt:lpstr>5.7 - IS</vt:lpstr>
      <vt:lpstr>5.8 - DP</vt:lpstr>
      <vt:lpstr>5.9 - BC &amp; DR</vt:lpstr>
      <vt:lpstr>6 - Exclusion Criteria</vt:lpstr>
      <vt:lpstr>7 - Conflict of Interest </vt:lpstr>
      <vt:lpstr>8 - Signature</vt:lpstr>
      <vt:lpstr>Overview</vt:lpstr>
      <vt:lpstr>Dropdowns</vt:lpstr>
      <vt:lpstr>Lookups</vt:lpstr>
      <vt:lpstr>Lot 9</vt:lpstr>
      <vt:lpstr>b1t</vt:lpstr>
      <vt:lpstr>b3t</vt:lpstr>
      <vt:lpstr>b4t</vt:lpstr>
      <vt:lpstr>bcp5p</vt:lpstr>
      <vt:lpstr>bcp5t</vt:lpstr>
      <vt:lpstr>'7 - Conflict of Interest '!coi7p</vt:lpstr>
      <vt:lpstr>'7 - Conflict of Interest '!coi7t</vt:lpstr>
      <vt:lpstr>' Lot Application'!d1p</vt:lpstr>
      <vt:lpstr>'D2 - Relevant Experience'!d1p</vt:lpstr>
      <vt:lpstr>d1p</vt:lpstr>
      <vt:lpstr>' Lot Application'!d1t</vt:lpstr>
      <vt:lpstr>'D2 - Relevant Experience'!d1t</vt:lpstr>
      <vt:lpstr>d1t</vt:lpstr>
      <vt:lpstr>d3p</vt:lpstr>
      <vt:lpstr>d3t</vt:lpstr>
      <vt:lpstr>'D3 - HSQE Min Req'!d4p</vt:lpstr>
      <vt:lpstr>d4p</vt:lpstr>
      <vt:lpstr>'D3 - HSQE Min Req'!d4t</vt:lpstr>
      <vt:lpstr>d4t</vt:lpstr>
      <vt:lpstr>'D6 - Min. Requirements'!d5p</vt:lpstr>
      <vt:lpstr>d5p</vt:lpstr>
      <vt:lpstr>'D6 - Min. Requirements'!d5t</vt:lpstr>
      <vt:lpstr>d5t</vt:lpstr>
      <vt:lpstr>'5.8 - DP'!dp5p</vt:lpstr>
      <vt:lpstr>dp5p</vt:lpstr>
      <vt:lpstr>'5.8 - DP'!dp5t</vt:lpstr>
      <vt:lpstr>dp5t</vt:lpstr>
      <vt:lpstr>ex6p</vt:lpstr>
      <vt:lpstr>ex6t</vt:lpstr>
      <vt:lpstr>exp5p</vt:lpstr>
      <vt:lpstr>exp5t</vt:lpstr>
      <vt:lpstr>' Lot Application'!Print_Area</vt:lpstr>
      <vt:lpstr>'4.1 - Applicant details'!Print_Area</vt:lpstr>
      <vt:lpstr>'4.2 - JV Application'!Print_Area</vt:lpstr>
      <vt:lpstr>'4.3 - Resources of other entity'!Print_Area</vt:lpstr>
      <vt:lpstr>'5.3 - Experience'!Print_Area</vt:lpstr>
      <vt:lpstr>'5.4.1 - H&amp;S - Contractor'!Print_Area</vt:lpstr>
      <vt:lpstr>'5.4.2 - H&amp;S - PSCS'!Print_Area</vt:lpstr>
      <vt:lpstr>'5.4.3 - H&amp;S - Designer'!Print_Area</vt:lpstr>
      <vt:lpstr>'5.4.4 - H&amp;S - PSDP'!Print_Area</vt:lpstr>
      <vt:lpstr>'5.5 - Quality Assurance'!Print_Area</vt:lpstr>
      <vt:lpstr>'5.6 - Sustainability'!Print_Area</vt:lpstr>
      <vt:lpstr>'5.7 - IS'!Print_Area</vt:lpstr>
      <vt:lpstr>'5.8 - DP'!Print_Area</vt:lpstr>
      <vt:lpstr>'5.9 - BC &amp; DR'!Print_Area</vt:lpstr>
      <vt:lpstr>'6 - Exclusion Criteria'!Print_Area</vt:lpstr>
      <vt:lpstr>'7 - Conflict of Interest '!Print_Area</vt:lpstr>
      <vt:lpstr>'8 - Signature'!Print_Area</vt:lpstr>
      <vt:lpstr>'Company information'!Print_Area</vt:lpstr>
      <vt:lpstr>'D1 - Turnover'!Print_Area</vt:lpstr>
      <vt:lpstr>'D2 - Relevant Experience'!Print_Area</vt:lpstr>
      <vt:lpstr>'D3 - HSQE Min Req'!Print_Area</vt:lpstr>
      <vt:lpstr>'D4 - Min. Requirements'!Print_Area</vt:lpstr>
      <vt:lpstr>'D5 - Min. Requirements'!Print_Area</vt:lpstr>
      <vt:lpstr>'D6 - Min. Requirements'!Print_Area</vt:lpstr>
      <vt:lpstr>Instructions!Print_Area</vt:lpstr>
      <vt:lpstr>Overview!Print_Area</vt:lpstr>
      <vt:lpstr>'5.3 - Experience'!Print_Titles</vt:lpstr>
      <vt:lpstr>'5.4.1 - H&amp;S - Contractor'!qa5p</vt:lpstr>
      <vt:lpstr>'5.4.2 - H&amp;S - PSCS'!qa5p</vt:lpstr>
      <vt:lpstr>'5.4.3 - H&amp;S - Designer'!qa5p</vt:lpstr>
      <vt:lpstr>'5.4.4 - H&amp;S - PSDP'!qa5p</vt:lpstr>
      <vt:lpstr>'5.4.1 - H&amp;S - Contractor'!qa5t</vt:lpstr>
      <vt:lpstr>'5.4.2 - H&amp;S - PSCS'!qa5t</vt:lpstr>
      <vt:lpstr>'5.4.3 - H&amp;S - Designer'!qa5t</vt:lpstr>
      <vt:lpstr>'5.4.4 - H&amp;S - PSDP'!qa5t</vt:lpstr>
      <vt:lpstr>s53p</vt:lpstr>
      <vt:lpstr>s53t</vt:lpstr>
      <vt:lpstr>'5.4.2 - H&amp;S - PSCS'!s54p</vt:lpstr>
      <vt:lpstr>'5.4.3 - H&amp;S - Designer'!s54p</vt:lpstr>
      <vt:lpstr>'5.4.4 - H&amp;S - PSDP'!s54p</vt:lpstr>
      <vt:lpstr>s54p</vt:lpstr>
      <vt:lpstr>'5.4.2 - H&amp;S - PSCS'!s54t</vt:lpstr>
      <vt:lpstr>'5.4.3 - H&amp;S - Designer'!s54t</vt:lpstr>
      <vt:lpstr>'5.4.4 - H&amp;S - PSDP'!s54t</vt:lpstr>
      <vt:lpstr>s54t</vt:lpstr>
      <vt:lpstr>'5.5 - Quality Assurance'!s56p</vt:lpstr>
      <vt:lpstr>s56p</vt:lpstr>
      <vt:lpstr>'5.5 - Quality Assurance'!s56t</vt:lpstr>
      <vt:lpstr>s56t</vt:lpstr>
      <vt:lpstr>'5.8 - DP'!s57p</vt:lpstr>
      <vt:lpstr>s57p</vt:lpstr>
      <vt:lpstr>'5.8 - DP'!s57t</vt:lpstr>
      <vt:lpstr>s57t</vt:lpstr>
      <vt:lpstr>Sec1P</vt:lpstr>
      <vt:lpstr>'Company information'!SecB3P</vt:lpstr>
      <vt:lpstr>'D3 - HSQE Min Req'!SecB3P</vt:lpstr>
      <vt:lpstr>'D4 - Min. Requirements'!SecB3P</vt:lpstr>
      <vt:lpstr>'D5 - Min. Requirements'!SecB3P</vt:lpstr>
      <vt:lpstr>'D6 - Min. Requirements'!SecB3P</vt:lpstr>
      <vt:lpstr>SecB3P</vt:lpstr>
      <vt:lpstr>secb4p</vt:lpstr>
      <vt:lpstr>' Lot Application'!secc1P</vt:lpstr>
      <vt:lpstr>'D2 - Relevant Experience'!secc1P</vt:lpstr>
      <vt:lpstr>secc1P</vt:lpstr>
      <vt:lpstr>secc3p</vt:lpstr>
      <vt:lpstr>'5.4.1 - H&amp;S - Contractor'!secc5p</vt:lpstr>
      <vt:lpstr>'5.4.2 - H&amp;S - PSCS'!secc5p</vt:lpstr>
      <vt:lpstr>'5.4.3 - H&amp;S - Designer'!secc5p</vt:lpstr>
      <vt:lpstr>'5.4.4 - H&amp;S - PSDP'!secc5p</vt:lpstr>
      <vt:lpstr>'5.5 - Quality Assurance'!secc6p</vt:lpstr>
      <vt:lpstr>secc6p</vt:lpstr>
      <vt:lpstr>'5.7 - IS'!secc7p</vt:lpstr>
      <vt:lpstr>'5.8 - DP'!secc7p</vt:lpstr>
      <vt:lpstr>sig1p</vt:lpstr>
      <vt:lpstr>sig1t</vt:lpstr>
      <vt:lpstr>sig1title</vt:lpstr>
      <vt:lpstr>suppname</vt:lpstr>
      <vt:lpstr>'5.5 - Quality Assurance'!sus5p</vt:lpstr>
      <vt:lpstr>sus5p</vt:lpstr>
      <vt:lpstr>'5.5 - Quality Assurance'!sus5t</vt:lpstr>
      <vt:lpstr>sus5t</vt:lpstr>
    </vt:vector>
  </TitlesOfParts>
  <Company>ERVIA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Jeevith Ganesan(C)</dc:creator>
  <cp:lastModifiedBy>David Moles</cp:lastModifiedBy>
  <cp:lastPrinted>2023-07-07T09:09:57Z</cp:lastPrinted>
  <dcterms:created xsi:type="dcterms:W3CDTF">2020-12-14T15:14:19Z</dcterms:created>
  <dcterms:modified xsi:type="dcterms:W3CDTF">2025-04-25T09:16:06Z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0x0101001FAFA42F9507C2458FE86A56D81E7B44</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MSIP_Label_38b614be-6137-4aa7-90df-92337e283638_Enabled">
    <vt:lpwstr>true</vt:lpwstr>
  </property>
  <property fmtid="{D5CDD505-2E9C-101B-9397-08002B2CF9AE}" pid="13" name="MSIP_Label_38b614be-6137-4aa7-90df-92337e283638_SetDate">
    <vt:lpwstr>2024-05-27T14:31:45Z</vt:lpwstr>
  </property>
  <property fmtid="{D5CDD505-2E9C-101B-9397-08002B2CF9AE}" pid="14" name="MSIP_Label_38b614be-6137-4aa7-90df-92337e283638_Method">
    <vt:lpwstr>Privileged</vt:lpwstr>
  </property>
  <property fmtid="{D5CDD505-2E9C-101B-9397-08002B2CF9AE}" pid="15" name="MSIP_Label_38b614be-6137-4aa7-90df-92337e283638_Name">
    <vt:lpwstr>Internal Use Only</vt:lpwstr>
  </property>
  <property fmtid="{D5CDD505-2E9C-101B-9397-08002B2CF9AE}" pid="16" name="MSIP_Label_38b614be-6137-4aa7-90df-92337e283638_SiteId">
    <vt:lpwstr>60beb100-3973-4346-bd68-d1c4eb6f4c42</vt:lpwstr>
  </property>
  <property fmtid="{D5CDD505-2E9C-101B-9397-08002B2CF9AE}" pid="17" name="MSIP_Label_38b614be-6137-4aa7-90df-92337e283638_ActionId">
    <vt:lpwstr>b3380ad6-f21f-4ef7-872b-a88a57e7a80f</vt:lpwstr>
  </property>
  <property fmtid="{D5CDD505-2E9C-101B-9397-08002B2CF9AE}" pid="18" name="MSIP_Label_38b614be-6137-4aa7-90df-92337e283638_ContentBits">
    <vt:lpwstr>0</vt:lpwstr>
  </property>
</Properties>
</file>