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codeName="ThisWorkbook" defaultThemeVersion="166925"/>
  <mc:AlternateContent xmlns:mc="http://schemas.openxmlformats.org/markup-compatibility/2006">
    <mc:Choice Requires="x15">
      <x15ac:absPath xmlns:x15ac="http://schemas.microsoft.com/office/spreadsheetml/2010/11/ac" url="https://uisceeireann-my.sharepoint.com/personal/niamh_cotter_water_ie/Documents/Tenders/24-018/Final QS Docs/24-018 QS Docs for Issue/"/>
    </mc:Choice>
  </mc:AlternateContent>
  <xr:revisionPtr revIDLastSave="0" documentId="10_ncr:200_{6643ED4A-6834-4DD5-BDF6-01863F6AF09E}" xr6:coauthVersionLast="47" xr6:coauthVersionMax="47" xr10:uidLastSave="{00000000-0000-0000-0000-000000000000}"/>
  <bookViews>
    <workbookView xWindow="-110" yWindow="-110" windowWidth="19420" windowHeight="10300" tabRatio="911" firstSheet="10" activeTab="15" xr2:uid="{00000000-000D-0000-FFFF-FFFF00000000}"/>
  </bookViews>
  <sheets>
    <sheet name="Instructions" sheetId="68" r:id="rId1"/>
    <sheet name="4.1 - Applicant details" sheetId="59" r:id="rId2"/>
    <sheet name="4.2 - JV Application" sheetId="99" r:id="rId3"/>
    <sheet name="4.3 - Resources of other entity" sheetId="100" r:id="rId4"/>
    <sheet name="D1 - Turnover" sheetId="90" r:id="rId5"/>
    <sheet name="D3 - HSQE Min Req" sheetId="112" r:id="rId6"/>
    <sheet name="D4 - Modern Slavery" sheetId="108" r:id="rId7"/>
    <sheet name="D5 - Employee Related Matters" sheetId="107" r:id="rId8"/>
    <sheet name="5.3 - Experience" sheetId="62" r:id="rId9"/>
    <sheet name="5.4 - Health &amp; Safety" sheetId="87" r:id="rId10"/>
    <sheet name="5.8 - Sustainability" sheetId="88" r:id="rId11"/>
    <sheet name="5.9 - Data Protection" sheetId="109" r:id="rId12"/>
    <sheet name="5.10- Information Security" sheetId="94" r:id="rId13"/>
    <sheet name="5.11 - BC &amp; DR" sheetId="105" r:id="rId14"/>
    <sheet name="6 - Exclusion Criteria" sheetId="110" r:id="rId15"/>
    <sheet name="7 - Conflict of Interest" sheetId="111" r:id="rId16"/>
    <sheet name="8 - Signature" sheetId="101" r:id="rId17"/>
    <sheet name="Overview" sheetId="74" r:id="rId18"/>
    <sheet name="Dropdowns" sheetId="72" state="hidden" r:id="rId19"/>
    <sheet name="Lookups" sheetId="36" state="hidden" r:id="rId20"/>
    <sheet name="Lot 9" sheetId="42" state="hidden" r:id="rId21"/>
  </sheets>
  <externalReferences>
    <externalReference r:id="rId22"/>
    <externalReference r:id="rId23"/>
    <externalReference r:id="rId24"/>
  </externalReferences>
  <definedNames>
    <definedName name="_xlnm._FilterDatabase" localSheetId="12" hidden="1">'5.10- Information Security'!$C$3:$D$8</definedName>
    <definedName name="_xlnm._FilterDatabase" localSheetId="13" hidden="1">'5.11 - BC &amp; DR'!$C$3:$D$9</definedName>
    <definedName name="_xlnm._FilterDatabase" localSheetId="8" hidden="1">'5.3 - Experience'!$C$4:$D$20</definedName>
    <definedName name="_xlnm._FilterDatabase" localSheetId="9" hidden="1">'5.4 - Health &amp; Safety'!$C$3:$D$8</definedName>
    <definedName name="_xlnm._FilterDatabase" localSheetId="10" hidden="1">'5.8 - Sustainability'!$C$3:$D$8</definedName>
    <definedName name="_xlnm._FilterDatabase" localSheetId="11" hidden="1">'5.9 - Data Protection'!$C$3:$D$7</definedName>
    <definedName name="_xlnm._FilterDatabase" localSheetId="14" hidden="1">'6 - Exclusion Criteria'!$C$3:$D$26</definedName>
    <definedName name="_xlnm._FilterDatabase" localSheetId="15" hidden="1">'7 - Conflict of Interest'!$C$3:$D$29</definedName>
    <definedName name="_xlnm._FilterDatabase" localSheetId="16" hidden="1">'8 - Signature'!$C$3:$D$9</definedName>
    <definedName name="_xlnm._FilterDatabase" localSheetId="4" hidden="1">'D1 - Turnover'!$C$3:$D$8</definedName>
    <definedName name="_xlnm._FilterDatabase" localSheetId="5" hidden="1">'D3 - HSQE Min Req'!$C$3:$D$8</definedName>
    <definedName name="attached">[1]Applications!$B$64:$B$65</definedName>
    <definedName name="b1t">'4.1 - Applicant details'!$A$1</definedName>
    <definedName name="b3t">'4.2 - JV Application'!$A$1</definedName>
    <definedName name="b4t">'4.3 - Resources of other entity'!$A$1</definedName>
    <definedName name="bcp5p">'5.11 - BC &amp; DR'!$E$2</definedName>
    <definedName name="bcp5t">'5.11 - BC &amp; DR'!$A$1</definedName>
    <definedName name="coi7p">'7 - Conflict of Interest'!$E$2</definedName>
    <definedName name="coi7t">'7 - Conflict of Interest'!$A$1</definedName>
    <definedName name="completeness">[1]Applications!$B$60:$B$61</definedName>
    <definedName name="d1p" localSheetId="5">'D3 - HSQE Min Req'!$E$2</definedName>
    <definedName name="d1p">'D1 - Turnover'!$E$2</definedName>
    <definedName name="d1t" localSheetId="5">'D3 - HSQE Min Req'!$A$1</definedName>
    <definedName name="d1t">'D1 - Turnover'!$A$1</definedName>
    <definedName name="d4p">'D4 - Modern Slavery'!$C$2</definedName>
    <definedName name="d4t">'D4 - Modern Slavery'!$A$1</definedName>
    <definedName name="d5p">'D5 - Employee Related Matters'!$C$2</definedName>
    <definedName name="d5t">'D5 - Employee Related Matters'!$A$1</definedName>
    <definedName name="dp5p">'5.9 - Data Protection'!$E$2</definedName>
    <definedName name="dp5t">'5.9 - Data Protection'!$A$1</definedName>
    <definedName name="ex6p">'6 - Exclusion Criteria'!$E$2</definedName>
    <definedName name="ex6t">'6 - Exclusion Criteria'!$A$1</definedName>
    <definedName name="exp5p">'5.3 - Experience'!$E$2</definedName>
    <definedName name="exp5t">'5.3 - Experience'!$A$1</definedName>
    <definedName name="HSA">#REF!</definedName>
    <definedName name="HSAA">#REF!</definedName>
    <definedName name="is5p">'5.10- Information Security'!$E$2</definedName>
    <definedName name="is5t">'5.10- Information Security'!$A$1</definedName>
    <definedName name="ITTCompleteness">#REF!</definedName>
    <definedName name="LAApp">#REF!</definedName>
    <definedName name="LAs">#REF!</definedName>
    <definedName name="LAsApplied">[1]Applications!#REF!</definedName>
    <definedName name="lot4App">[1]Applications!#REF!</definedName>
    <definedName name="LotCheck1">OFFSET([1]LotSelection!$C$1,0,0,COUNT([1]LotSelection!$B$1:$B$35),1)</definedName>
    <definedName name="LotCheck2">OFFSET([1]LotSelection!$F$1,0,0,COUNT([1]LotSelection!$E$1:$E$35),1)</definedName>
    <definedName name="LotCheck3">OFFSET([1]LotSelection!$I$1,0,0,COUNT([1]LotSelection!$H$1:$H$34),1)</definedName>
    <definedName name="lotsApplied">[1]Applications!$D$7</definedName>
    <definedName name="maybe">#REF!</definedName>
    <definedName name="numLAsApplied">[1]Applications!#REF!</definedName>
    <definedName name="_xlnm.Print_Area" localSheetId="1">'4.1 - Applicant details'!$A$1:$G$15</definedName>
    <definedName name="_xlnm.Print_Area" localSheetId="2">'4.2 - JV Application'!$A$1:$G$16</definedName>
    <definedName name="_xlnm.Print_Area" localSheetId="3">'4.3 - Resources of other entity'!$A$1:$G$13</definedName>
    <definedName name="_xlnm.Print_Area" localSheetId="12">'5.10- Information Security'!$A$1:$H$9</definedName>
    <definedName name="_xlnm.Print_Area" localSheetId="13">'5.11 - BC &amp; DR'!$A$1:$H$9</definedName>
    <definedName name="_xlnm.Print_Area" localSheetId="8">'5.3 - Experience'!$A$1:$H$20</definedName>
    <definedName name="_xlnm.Print_Area" localSheetId="9">'5.4 - Health &amp; Safety'!$A$1:$H$8</definedName>
    <definedName name="_xlnm.Print_Area" localSheetId="10">'5.8 - Sustainability'!$A$1:$H$8</definedName>
    <definedName name="_xlnm.Print_Area" localSheetId="11">'5.9 - Data Protection'!$A$1:$H$9</definedName>
    <definedName name="_xlnm.Print_Area" localSheetId="14">'6 - Exclusion Criteria'!$A$1:$H$28</definedName>
    <definedName name="_xlnm.Print_Area" localSheetId="15">'7 - Conflict of Interest'!$A$1:$H$31</definedName>
    <definedName name="_xlnm.Print_Area" localSheetId="16">'8 - Signature'!$A$1:$H$14</definedName>
    <definedName name="_xlnm.Print_Area" localSheetId="4">'D1 - Turnover'!$A$1:$H$8</definedName>
    <definedName name="_xlnm.Print_Area" localSheetId="5">'D3 - HSQE Min Req'!$A$1:$H$8</definedName>
    <definedName name="_xlnm.Print_Area" localSheetId="6">'D4 - Modern Slavery'!$A$1:$G$11</definedName>
    <definedName name="_xlnm.Print_Area" localSheetId="7">'D5 - Employee Related Matters'!$A$1:$G$9</definedName>
    <definedName name="_xlnm.Print_Area" localSheetId="0">Instructions!$B$1:$C$11</definedName>
    <definedName name="_xlnm.Print_Area" localSheetId="17">Overview!$A$1:$Q$22</definedName>
    <definedName name="_xlnm.Print_Titles" localSheetId="8">'5.3 - Experience'!$4:$4</definedName>
    <definedName name="qa5p">'5.4 - Health &amp; Safety'!$E$2</definedName>
    <definedName name="qa5t">'5.4 - Health &amp; Safety'!$A$1</definedName>
    <definedName name="res5p">#REF!</definedName>
    <definedName name="res5t">#REF!</definedName>
    <definedName name="Sec1P">'4.1 - Applicant details'!$C$2</definedName>
    <definedName name="sec2p">#REF!</definedName>
    <definedName name="sec53p">#REF!</definedName>
    <definedName name="secb21p">#REF!</definedName>
    <definedName name="SecB3P" localSheetId="6">'D4 - Modern Slavery'!$C$2</definedName>
    <definedName name="SecB3P" localSheetId="7">'D5 - Employee Related Matters'!$C$2</definedName>
    <definedName name="SecB3P">'4.2 - JV Application'!$C$2</definedName>
    <definedName name="secb4p">'4.3 - Resources of other entity'!$C$2</definedName>
    <definedName name="secc1P" localSheetId="5">'D3 - HSQE Min Req'!$E$2</definedName>
    <definedName name="secc1P">'D1 - Turnover'!$E$2</definedName>
    <definedName name="secc2p">#REF!</definedName>
    <definedName name="secc3p">'5.3 - Experience'!$E$2</definedName>
    <definedName name="secc4p">#REF!</definedName>
    <definedName name="secc52p">#REF!</definedName>
    <definedName name="secc53p">#REF!</definedName>
    <definedName name="secc5p">'5.4 - Health &amp; Safety'!$E$2</definedName>
    <definedName name="secc6p">'5.8 - Sustainability'!$E$2</definedName>
    <definedName name="secc7p" localSheetId="11">'5.9 - Data Protection'!$E$2</definedName>
    <definedName name="secc7p">'5.10- Information Security'!$E$2</definedName>
    <definedName name="sig1p">'8 - Signature'!$E$2</definedName>
    <definedName name="sig1t">'8 - Signature'!$C$7</definedName>
    <definedName name="sig1title">'8 - Signature'!$A$1</definedName>
    <definedName name="suppname">'4.1 - Applicant details'!$E$7</definedName>
    <definedName name="sus5p">'5.8 - Sustainability'!$E$2</definedName>
    <definedName name="sus5t">'5.8 - Sustainability'!$A$1</definedName>
    <definedName name="xyz">#REF!</definedName>
    <definedName name="YN_list">[1]Applications!$B$53:$B$54</definedName>
    <definedName name="YNNA_list">[1]Applications!$B$55:$B$57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87" l="1"/>
  <c r="E2" i="62"/>
  <c r="Y2" i="112"/>
  <c r="Z2" i="112" s="1"/>
  <c r="E2" i="112"/>
  <c r="B9" i="74" s="1"/>
  <c r="C8" i="90"/>
  <c r="M2" i="99"/>
  <c r="A19" i="74"/>
  <c r="A18" i="74"/>
  <c r="C7" i="111"/>
  <c r="Y2" i="111"/>
  <c r="X2" i="111"/>
  <c r="AF2" i="110"/>
  <c r="AE2" i="110"/>
  <c r="AD2" i="110"/>
  <c r="AB2" i="110"/>
  <c r="AA2" i="110" l="1"/>
  <c r="AC2" i="110" s="1"/>
  <c r="E2" i="110" s="1"/>
  <c r="B18" i="74" s="1"/>
  <c r="Z2" i="111"/>
  <c r="E2" i="111" s="1"/>
  <c r="B19" i="74" s="1"/>
  <c r="B1" i="74" l="1"/>
  <c r="A20" i="74"/>
  <c r="B17" i="74"/>
  <c r="A17" i="74"/>
  <c r="A16" i="74"/>
  <c r="A15" i="74"/>
  <c r="A14" i="74"/>
  <c r="A13" i="74"/>
  <c r="A12" i="74"/>
  <c r="A11" i="74"/>
  <c r="A10" i="74"/>
  <c r="A8" i="74"/>
  <c r="A7" i="74"/>
  <c r="A6" i="74"/>
  <c r="A5" i="74"/>
  <c r="E2" i="105"/>
  <c r="Y2" i="94"/>
  <c r="Y2" i="109"/>
  <c r="B12" i="74"/>
  <c r="M2" i="107"/>
  <c r="L2" i="107"/>
  <c r="M2" i="108"/>
  <c r="N2" i="108"/>
  <c r="Z2" i="109" l="1"/>
  <c r="AA2" i="109" s="1"/>
  <c r="Y2" i="88"/>
  <c r="X2" i="88"/>
  <c r="E2" i="87"/>
  <c r="B13" i="74" s="1"/>
  <c r="Y3" i="108"/>
  <c r="X3" i="108"/>
  <c r="X3" i="107"/>
  <c r="W3" i="107"/>
  <c r="L2" i="99"/>
  <c r="E2" i="109" l="1"/>
  <c r="B15" i="74" s="1"/>
  <c r="O2" i="108"/>
  <c r="C2" i="108" s="1"/>
  <c r="B10" i="74" s="1"/>
  <c r="Z3" i="108"/>
  <c r="N2" i="107"/>
  <c r="C2" i="107" s="1"/>
  <c r="B11" i="74" s="1"/>
  <c r="Y3" i="107"/>
  <c r="N2" i="99"/>
  <c r="C2" i="99" s="1"/>
  <c r="B6" i="74" s="1"/>
  <c r="W2" i="100" l="1"/>
  <c r="E2" i="90" l="1"/>
  <c r="B8" i="74" s="1"/>
  <c r="C2" i="59"/>
  <c r="B5" i="74" s="1"/>
  <c r="Z2" i="94" l="1"/>
  <c r="AA2" i="94" s="1"/>
  <c r="E2" i="94" s="1"/>
  <c r="B16" i="74" s="1"/>
  <c r="Y2" i="105" l="1"/>
  <c r="Z2" i="105" s="1"/>
  <c r="Y2" i="87" l="1"/>
  <c r="W3" i="99" l="1"/>
  <c r="X2" i="100"/>
  <c r="Y2" i="90"/>
  <c r="X3" i="99"/>
  <c r="Z2" i="59"/>
  <c r="Y2" i="101"/>
  <c r="Y2" i="100" l="1"/>
  <c r="Z2" i="100" s="1"/>
  <c r="C2" i="100" s="1"/>
  <c r="B7" i="74" s="1"/>
  <c r="Z2" i="101"/>
  <c r="E2" i="101" s="1"/>
  <c r="B20" i="74" s="1"/>
  <c r="Y3" i="99"/>
  <c r="Z2" i="90" l="1"/>
  <c r="AA2" i="59" l="1"/>
  <c r="Z2" i="88" l="1"/>
  <c r="E2" i="88" s="1"/>
  <c r="B14" i="74" s="1"/>
  <c r="Z2" i="87"/>
  <c r="B4" i="74" l="1"/>
  <c r="A6" i="72"/>
  <c r="A8" i="68" l="1"/>
  <c r="A5" i="68"/>
  <c r="A4" i="68"/>
</calcChain>
</file>

<file path=xl/sharedStrings.xml><?xml version="1.0" encoding="utf-8"?>
<sst xmlns="http://schemas.openxmlformats.org/spreadsheetml/2006/main" count="555" uniqueCount="324">
  <si>
    <t>Lot</t>
  </si>
  <si>
    <t>Sublot</t>
  </si>
  <si>
    <t>Water</t>
  </si>
  <si>
    <t>25kg Bag</t>
  </si>
  <si>
    <t>1000kg Bulk</t>
  </si>
  <si>
    <t>25L Drum</t>
  </si>
  <si>
    <t>Wastewater</t>
  </si>
  <si>
    <t>1000L IBC Pumpover</t>
  </si>
  <si>
    <t>Drop</t>
  </si>
  <si>
    <t>Gas</t>
  </si>
  <si>
    <t>12.5kg Bag</t>
  </si>
  <si>
    <t>Lot 9 - Miscellanious</t>
  </si>
  <si>
    <t>Lot 9A - Miscellanious - Unregulated</t>
  </si>
  <si>
    <t>Product Dependant</t>
  </si>
  <si>
    <t>Lot 9B - Miscellanious - Regulated</t>
  </si>
  <si>
    <t>Formats</t>
  </si>
  <si>
    <t>Bulk Tanker</t>
  </si>
  <si>
    <t>Drop, IBC Pumpover, Bulk Tanker</t>
  </si>
  <si>
    <t>IBC Pumpover</t>
  </si>
  <si>
    <t>Drop, Bulk Tanker</t>
  </si>
  <si>
    <t>Yes</t>
  </si>
  <si>
    <t>No</t>
  </si>
  <si>
    <t>Binary</t>
  </si>
  <si>
    <t>Relevant EN Standard</t>
  </si>
  <si>
    <t xml:space="preserve">Company Name: </t>
  </si>
  <si>
    <t>Risk Assessments/Method Statement/Procedures Requirements</t>
  </si>
  <si>
    <t xml:space="preserve">Declaration
DWI (UK) Approved
Yes/No
</t>
  </si>
  <si>
    <t>Declaration
EN Standard
Yes/No</t>
  </si>
  <si>
    <t xml:space="preserve">Declaration
REACH Approved
Yes/No
</t>
  </si>
  <si>
    <t>Declaration
Irish Water Specific Impurity Limits
Yes/No</t>
  </si>
  <si>
    <t>Manufacturer
Tenderer to provide name, address and contact details for the original manufacturer of the proposed chemical</t>
  </si>
  <si>
    <t>Distributor
Tenderer to provide name, address and contact details for the distributor(s) of the proposed chemical, in the Lots tendered for</t>
  </si>
  <si>
    <t>Tendering 
Yes/No</t>
  </si>
  <si>
    <t>Transport Regulations</t>
  </si>
  <si>
    <t>500Kg Bag</t>
  </si>
  <si>
    <t>Class 1</t>
  </si>
  <si>
    <t>Explosive substances and articles</t>
  </si>
  <si>
    <t>Class 2</t>
  </si>
  <si>
    <t>Gases</t>
  </si>
  <si>
    <t>Class 3</t>
  </si>
  <si>
    <t>Flammable liquids</t>
  </si>
  <si>
    <t>Class 4.1</t>
  </si>
  <si>
    <t>Flammable solids, self-reactive substances, polymerizing substances and solid desensitised explosives</t>
  </si>
  <si>
    <t>Class 4.2</t>
  </si>
  <si>
    <t>Substances liable to spontaneous combustion</t>
  </si>
  <si>
    <t>Class 4.3</t>
  </si>
  <si>
    <t>Substances which, in contact with water, emit flammable gases</t>
  </si>
  <si>
    <t>Class 5.1</t>
  </si>
  <si>
    <t>Oxidising substances</t>
  </si>
  <si>
    <t>Class 5.2</t>
  </si>
  <si>
    <t>Organic peroxides</t>
  </si>
  <si>
    <t>Class 6.1</t>
  </si>
  <si>
    <t>Toxic substances</t>
  </si>
  <si>
    <t>Class 6.2</t>
  </si>
  <si>
    <t>Infectious substances</t>
  </si>
  <si>
    <t>Class 7</t>
  </si>
  <si>
    <t>Radioactive material</t>
  </si>
  <si>
    <t>Class 8</t>
  </si>
  <si>
    <t>Corrosive substances</t>
  </si>
  <si>
    <t>Class 9</t>
  </si>
  <si>
    <t>Miscellaneous dangerous substances and articles</t>
  </si>
  <si>
    <t>EN1407</t>
  </si>
  <si>
    <t>EN1409</t>
  </si>
  <si>
    <t>EN1410</t>
  </si>
  <si>
    <t>Standard For Flocculants</t>
  </si>
  <si>
    <t>Not Regulated</t>
  </si>
  <si>
    <t>No Standard</t>
  </si>
  <si>
    <t>Lot 6A - Flocculants</t>
  </si>
  <si>
    <t>Lot 6B - Filter Media</t>
  </si>
  <si>
    <t>Lot 6C - Septicity / Odour Control</t>
  </si>
  <si>
    <t>Lot 6D - Miscellaneous</t>
  </si>
  <si>
    <t xml:space="preserve">EN1407 </t>
  </si>
  <si>
    <t>Flocculant_EN_Standards</t>
  </si>
  <si>
    <t>Activated_Carbon_EN_Standards</t>
  </si>
  <si>
    <t xml:space="preserve">EN12903 </t>
  </si>
  <si>
    <t>EN12915</t>
  </si>
  <si>
    <t>Lot 6 Sublots</t>
  </si>
  <si>
    <t>Application</t>
  </si>
  <si>
    <t>ADR Transport Regulations</t>
  </si>
  <si>
    <t>Drop, IBC Pumpover</t>
  </si>
  <si>
    <t>Bulk Tanker, IBC Pumpover</t>
  </si>
  <si>
    <t>Standards</t>
  </si>
  <si>
    <t>Sub_Lots</t>
  </si>
  <si>
    <t>Number</t>
  </si>
  <si>
    <t>Question</t>
  </si>
  <si>
    <t>Response Information</t>
  </si>
  <si>
    <t>Response</t>
  </si>
  <si>
    <t>Information</t>
  </si>
  <si>
    <t>Contact name</t>
  </si>
  <si>
    <t>Contact's position</t>
  </si>
  <si>
    <t>Phone number</t>
  </si>
  <si>
    <t>E-mail address</t>
  </si>
  <si>
    <t>Complete</t>
  </si>
  <si>
    <t>Yes/No</t>
  </si>
  <si>
    <t>N/A</t>
  </si>
  <si>
    <t>Total</t>
  </si>
  <si>
    <t>Score/Info</t>
  </si>
  <si>
    <t>(%) split by area of responsibility (e.g. 33% traffic management / 33% safety consultant / 33% plant provider)</t>
  </si>
  <si>
    <t>Areas of responsibility (e.g. Finance, traffic management etc.)</t>
  </si>
  <si>
    <t>Some cells contain dropdown menus from which the Applicant's answer must be selected.</t>
  </si>
  <si>
    <t>The zoom for the document can be adjusted via the scrollbar in the very bottom right of the screen.</t>
  </si>
  <si>
    <t>%</t>
  </si>
  <si>
    <t>Section Progress</t>
  </si>
  <si>
    <r>
      <t xml:space="preserve">All sections contain a progress bar in the top right of the tab. </t>
    </r>
    <r>
      <rPr>
        <b/>
        <sz val="10"/>
        <rFont val="Arial"/>
        <family val="2"/>
      </rPr>
      <t>Do not proceed to the next tab until the progress bar is at 100%.</t>
    </r>
  </si>
  <si>
    <t>Water/
Wastewater</t>
  </si>
  <si>
    <t>Supplier Name</t>
  </si>
  <si>
    <t>Document Progress</t>
  </si>
  <si>
    <t>VAT Registered Name of Applicant</t>
  </si>
  <si>
    <t>VAT Registered Number of Applicant</t>
  </si>
  <si>
    <t>VAT Registered Name of Principal Applicant. 
If registered in a non-EU country, the proper legal name can be provided.</t>
  </si>
  <si>
    <t>Legal entities (VAT Registered Names) within the consortium or JV. 
If registered in a non-EU country, the proper legal name can be provided.</t>
  </si>
  <si>
    <t>Relevant ownership / participation division (%) within the consortium or JV</t>
  </si>
  <si>
    <t xml:space="preserve">Area of Responsibility –include relevant section number from the QSQ </t>
  </si>
  <si>
    <t>Questions responded to by the entity</t>
  </si>
  <si>
    <t>VAT Registered Name of Principal Applicant</t>
  </si>
  <si>
    <t>All VAT Registered Names within the consortium or JV.</t>
  </si>
  <si>
    <t>All VAT Registered Numbers within the consortium or JV.</t>
  </si>
  <si>
    <t>VAT Registered Numbers of the legal entities within the consortium or JV.
This can be left blank if the Applicant is registered in a non-EU country</t>
  </si>
  <si>
    <t>Area of Responsibility - include relevant section number</t>
  </si>
  <si>
    <t>Questions the Entity Responded</t>
  </si>
  <si>
    <t>Yes/No - Number of Other Entities</t>
  </si>
  <si>
    <t>Yes/No 1</t>
  </si>
  <si>
    <t>Yes - 1 Organisation</t>
  </si>
  <si>
    <t>Yes - 2 Organisations</t>
  </si>
  <si>
    <t>Yes - 3 Organisations</t>
  </si>
  <si>
    <t>Yes - 4 Organisations</t>
  </si>
  <si>
    <t>Yes - 5 Organisations</t>
  </si>
  <si>
    <t>Other Entity (VAT Registered Name)</t>
  </si>
  <si>
    <t>JV</t>
  </si>
  <si>
    <t>Other Entities 1</t>
  </si>
  <si>
    <t>Minimum</t>
  </si>
  <si>
    <t>Other Entities 2</t>
  </si>
  <si>
    <t>Other Entities 3</t>
  </si>
  <si>
    <t>Other Entities 4</t>
  </si>
  <si>
    <t>Other Entities 5</t>
  </si>
  <si>
    <r>
      <t xml:space="preserve">Greyed out cells </t>
    </r>
    <r>
      <rPr>
        <b/>
        <u/>
        <sz val="10"/>
        <color theme="1"/>
        <rFont val="Arial"/>
        <family val="2"/>
      </rPr>
      <t>do not</t>
    </r>
    <r>
      <rPr>
        <sz val="10"/>
        <color theme="1"/>
        <rFont val="Arial"/>
        <family val="2"/>
      </rPr>
      <t xml:space="preserve"> need to be completed.</t>
    </r>
  </si>
  <si>
    <r>
      <t>COMPETITION REF</t>
    </r>
    <r>
      <rPr>
        <sz val="10"/>
        <rFont val="Arial"/>
        <family val="2"/>
      </rPr>
      <t> </t>
    </r>
  </si>
  <si>
    <r>
      <t>APPLICANT NAME</t>
    </r>
    <r>
      <rPr>
        <sz val="10"/>
        <rFont val="Arial"/>
        <family val="2"/>
      </rPr>
      <t> </t>
    </r>
  </si>
  <si>
    <t>Is this Application a joint Venture (JV) / Consortium?</t>
  </si>
  <si>
    <t>Coagulants</t>
  </si>
  <si>
    <t>pH / Alkalinity Control</t>
  </si>
  <si>
    <t>Additives / Precursor Chemicals</t>
  </si>
  <si>
    <t>Flocculants</t>
  </si>
  <si>
    <t>Filter Media</t>
  </si>
  <si>
    <t>Septicity / Odour Control</t>
  </si>
  <si>
    <t>Miscellaneous</t>
  </si>
  <si>
    <t>Disinfectants</t>
  </si>
  <si>
    <r>
      <t>Applicants must</t>
    </r>
    <r>
      <rPr>
        <b/>
        <sz val="10"/>
        <rFont val="Arial"/>
        <family val="2"/>
      </rPr>
      <t xml:space="preserve"> not copy and paste values</t>
    </r>
    <r>
      <rPr>
        <sz val="10"/>
        <rFont val="Arial"/>
        <family val="2"/>
      </rPr>
      <t xml:space="preserve"> into any field. Each field must be populated individually using dropdown options where available.</t>
    </r>
  </si>
  <si>
    <r>
      <t xml:space="preserve">Cells in Yellow colour </t>
    </r>
    <r>
      <rPr>
        <b/>
        <u/>
        <sz val="10"/>
        <color theme="1"/>
        <rFont val="Arial"/>
        <family val="2"/>
      </rPr>
      <t>must</t>
    </r>
    <r>
      <rPr>
        <sz val="10"/>
        <color theme="1"/>
        <rFont val="Arial"/>
        <family val="2"/>
      </rPr>
      <t xml:space="preserve"> be completed</t>
    </r>
  </si>
  <si>
    <t>Please specify name of the Applicant , i.e. the proposed organisation that would enter into any Contract with the Contracting Entity. If the Applicant is registered in a non-EU country, the Applicant’s proper legal name can be provided here.</t>
  </si>
  <si>
    <t>Please Provide VAT Registered Number of Applicant
This can be left blank if the Applicant is registered in a non-EU country.</t>
  </si>
  <si>
    <t>http://ec.europa.eu/taxation_customs/vies/</t>
  </si>
  <si>
    <t>If a registered company:
Registered number of Applicant at relevant registration office</t>
  </si>
  <si>
    <t>Please provide your single point of contact for all communications related to this procurement competition</t>
  </si>
  <si>
    <t>If an Applicant is a Joint Venture Applicant, the Applicant must provide the additional information set out in the table below. If it is intended that a joint venture will be incorporated but it has not yet been formed, please provide proposed details in table below.</t>
  </si>
  <si>
    <t>Coagulants
Disinfectants
Gases
pH / Alkalinity Control
Additives / Precursor Chemicals
Flocculants
Filter Media
Septicity / Odour Control
Miscellaneous</t>
  </si>
  <si>
    <t>VAT Registered Address of Applicant</t>
  </si>
  <si>
    <t xml:space="preserve">Please Provide VAT Registered Address of Applicant
</t>
  </si>
  <si>
    <t xml:space="preserve">Please verify your VAT Registered Name, Number and Address are correct using the following website: </t>
  </si>
  <si>
    <t>Name:</t>
  </si>
  <si>
    <t>Telephone: </t>
  </si>
  <si>
    <t>Email:</t>
  </si>
  <si>
    <r>
      <t>Position in Applicant company / entity</t>
    </r>
    <r>
      <rPr>
        <sz val="12"/>
        <color rgb="FF000000"/>
        <rFont val="Arial"/>
        <family val="2"/>
      </rPr>
      <t>: </t>
    </r>
  </si>
  <si>
    <r>
      <t xml:space="preserve">Notes:
</t>
    </r>
    <r>
      <rPr>
        <b/>
        <sz val="10"/>
        <rFont val="Arial"/>
        <family val="2"/>
      </rPr>
      <t>(a)</t>
    </r>
    <r>
      <rPr>
        <sz val="10"/>
        <rFont val="Arial"/>
        <family val="2"/>
      </rPr>
      <t xml:space="preserve">	   VAT Registered Name of the Principal Applicant as per Section 4.1 above, only one entity can be named.
</t>
    </r>
    <r>
      <rPr>
        <b/>
        <sz val="10"/>
        <rFont val="Arial"/>
        <family val="2"/>
      </rPr>
      <t>(b)</t>
    </r>
    <r>
      <rPr>
        <sz val="10"/>
        <rFont val="Arial"/>
        <family val="2"/>
      </rPr>
      <t xml:space="preserve">	   The VAT Registered Names, Numbers and Addresses of all legal entities within the Joint Venture Applicant. </t>
    </r>
  </si>
  <si>
    <r>
      <rPr>
        <b/>
        <sz val="10"/>
        <rFont val="Arial"/>
        <family val="2"/>
      </rPr>
      <t>(c)</t>
    </r>
    <r>
      <rPr>
        <sz val="10"/>
        <rFont val="Arial"/>
        <family val="2"/>
      </rPr>
      <t xml:space="preserve">	   Relevant ownership/participation percentage split, for example this may be 50/50 or 33/33/33.
</t>
    </r>
    <r>
      <rPr>
        <b/>
        <sz val="10"/>
        <rFont val="Arial"/>
        <family val="2"/>
      </rPr>
      <t>(d)</t>
    </r>
    <r>
      <rPr>
        <sz val="10"/>
        <rFont val="Arial"/>
        <family val="2"/>
      </rPr>
      <t xml:space="preserve">	   Details of which entity is putting forward the experience and capabilities in response to the questions.  If an entity which does not form part of the consortium / JV is proposed as being fully / partly responsible the extent of the entity’s participation should be listed in Section 4.3.
</t>
    </r>
    <r>
      <rPr>
        <b/>
        <sz val="10"/>
        <rFont val="Arial"/>
        <family val="2"/>
      </rPr>
      <t>(e)</t>
    </r>
    <r>
      <rPr>
        <sz val="10"/>
        <rFont val="Arial"/>
        <family val="2"/>
      </rPr>
      <t xml:space="preserve">   Enter the questions that the entity responded.  The entity that is relied upon in relation to a particular question is to provide the response to that question.  If more than one response is provided, the responses will each be weighted equally when applying the marks.
</t>
    </r>
  </si>
  <si>
    <t>Minimum Turnover</t>
  </si>
  <si>
    <t>Minimum turnover required</t>
  </si>
  <si>
    <t>APPENDIX B1 APPLICANT/PRINCIPAL APPLICANT DETAILS</t>
  </si>
  <si>
    <t>QSQ Number</t>
  </si>
  <si>
    <t>I certify that the information provided throughout this document is accurate and complete to the best of my knowledge and belief. I understand that the provision of inaccurate or misleading information in this declaration will invalidate my / our QSQ Response. </t>
  </si>
  <si>
    <r>
      <t xml:space="preserve">Signature:
</t>
    </r>
    <r>
      <rPr>
        <sz val="10"/>
        <color rgb="FFFF0000"/>
        <rFont val="Arial"/>
        <family val="2"/>
      </rPr>
      <t>Right Click on the X
Select Sign
Go to "Select Image"
Choose your signature image
Press Sign</t>
    </r>
  </si>
  <si>
    <t>Information
Based on the Lots applied for, the Applicant should demonstrate a turnover of:</t>
  </si>
  <si>
    <t>Overall Document Completeness</t>
  </si>
  <si>
    <r>
      <t xml:space="preserve">The information requested below shall be provided by the Applicant (or the Principal Applicant </t>
    </r>
    <r>
      <rPr>
        <b/>
        <u/>
        <sz val="10"/>
        <rFont val="Arial"/>
        <family val="2"/>
      </rPr>
      <t>only</t>
    </r>
    <r>
      <rPr>
        <sz val="10"/>
        <rFont val="Arial"/>
        <family val="2"/>
      </rPr>
      <t xml:space="preserve"> in the case of a Joint Venture Applicant).  Responses to this section are for information purposes only and will not be scored. </t>
    </r>
  </si>
  <si>
    <t>This Excel Document should not be submitted until the overall completeness in the Overview tab is 100%</t>
  </si>
  <si>
    <t xml:space="preserve">Minimum Requirement </t>
  </si>
  <si>
    <r>
      <t xml:space="preserve">General Notes
1. It is recommended that the Applicant downloads and saves a copy of this document locally before editing.
2. It is recommended that the Applicant periodically saves the document as the document is being completed.
3. Applicants must read the accompanying QSQ Document before completing the QSQ Excel document.
4. The Applicant should only make edits to the document where specifically directed within each tab.
5. The document shall be returned in its entirety within the provided QSQ Excel document. </t>
    </r>
    <r>
      <rPr>
        <b/>
        <sz val="10"/>
        <rFont val="Arial"/>
        <family val="2"/>
      </rPr>
      <t>No element shall be extracted from this document and submitted separately.</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</si>
  <si>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</si>
  <si>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</si>
  <si>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s are paraphrased in this excel document – the full details are set out in the QSQ word document.</t>
    </r>
  </si>
  <si>
    <t>SECTION 4.3 RESOURCES OF OTHER ENTITIES</t>
  </si>
  <si>
    <t>SECTION 4.2 APPLICATION BY A JOINT VENTURE APPLICANT</t>
  </si>
  <si>
    <t>Insructions for completing QSQ Excel Document</t>
  </si>
  <si>
    <t>Have you provided copies of your organisations financial statements demonstrating sufficient turnover as outlined in Section 5.1 of the QSQ Doument? (See Appendix 3 - Account Letter Template in Excel Document)</t>
  </si>
  <si>
    <t>If the country in which the Applicant is incorporated has equivalent legislation to the Act, is the Applicant compliant with the requirements of that Act?</t>
  </si>
  <si>
    <t>Minimum Requiment</t>
  </si>
  <si>
    <t>Yes/No/NA</t>
  </si>
  <si>
    <t>Yes/NA</t>
  </si>
  <si>
    <t>Please provide details of the above</t>
  </si>
  <si>
    <t>If “Yes”, is the Applicant compliant with the annual reporting requirements contained within section 54 of the Act?
Where the Applicant fails to provide sufficient evidence of compliance with the annual reporting requirements contained within section 54 of the Act (where applicable), this may result in the Applicant being eliminated without further consideration of its QSQ Response.</t>
  </si>
  <si>
    <r>
      <t xml:space="preserve">Employee Related Matters 
</t>
    </r>
    <r>
      <rPr>
        <sz val="10"/>
        <rFont val="Arial"/>
        <family val="2"/>
      </rPr>
      <t xml:space="preserve">
The Minimum Requirement is either that the Applicant states “None” in response to the question below or, where it states “Yes”, it provides sufficient evidence that appropriate action has been taken as a result of any unlawful discrimination or findings by the Workplace Relations Commission, the Equality Commission in Northern Ireland, the Equality and Human Rights Commission (Scotland) or any comparable body in any other jurisdiction.</t>
    </r>
  </si>
  <si>
    <t>Yes/None</t>
  </si>
  <si>
    <t>In the last three years immediately preceding the date noted at Item B1 of these Particulars, has any finding of unlawful discrimination been made against the Applicant (or any parent company) by any court, employment tribunal, employment appeal tribunal or any comparable body in any other jurisdictions? And/or has the Applicant (or any parent company) been the subject of formal investigations by the Workplace Relations Commission, the Equality Commission of Northern Ireland or the Equality and Human Rights Commission (Scotland) or any comparable body in any other jurisdiction on grounds of alleged unlawful discrimination?  
If “Yes”, give details, including any corrective steps taken as a consequence of the findings. If “No”, please select “None”.
Where the Applicant fails to provide sufficient evidence that appropriate action had been taken this may result in the Applicant being eliminated without further consideration of its QSQ Response.</t>
  </si>
  <si>
    <t xml:space="preserve">
Do you or, if applicable, a subcontractor, supplier or entity whose capacities are being relied on, fall under one of the definitions under Section 5k.1 of the Council Regulation (please refer to scenario (a), (b), (c) listed under Section 6.4 (A))? </t>
  </si>
  <si>
    <r>
      <rPr>
        <b/>
        <sz val="10"/>
        <rFont val="Arial"/>
        <family val="2"/>
      </rPr>
      <t>Compliance with requirements of the Modern Slavery Act 2015 or equivalent legislation</t>
    </r>
    <r>
      <rPr>
        <sz val="10"/>
        <rFont val="Arial"/>
        <family val="2"/>
      </rPr>
      <t xml:space="preserve">
Commercial organisations that carry on a business or part of a business in the UK, supply goods or services and have an annual turnover of £36 million or more (“relevant commercial organisations”) are required under section 54 of the UK’s Modern Slavery Act to prepare a slavery and human trafficking statement as defined by section 54 of the Act,
The Minimum Requirement is either:
(1)	that the Applicant states “N/A” to all questions (because it is not a “relevant commercial organisation” as defined above and the country in which it is incorporated does not have equivalent legislation to the Act) or,
(2)	where the Applicant states “Yes” to question (A), it provides sufficient evidence that it is compliant with the annual reporting requirements contained in section 54 of the Modern Slavery Act or
(3)	the Applicant responds “Yes” to question (C).</t>
    </r>
  </si>
  <si>
    <r>
      <t xml:space="preserve">Compliance with requirements of the COUNCIL REGULATION (EU) 2022/576 of 8 April 2022 amending Regulation (EU) No 833/2014 concerning restrictive measures in view of Russia’s actions destabilising the situation in Ukraine
1.	</t>
    </r>
    <r>
      <rPr>
        <sz val="10"/>
        <rFont val="Arial"/>
        <family val="2"/>
      </rPr>
      <t xml:space="preserve">Subject to the provisions of Article 5k.1 of the Council Regulation (EU) 2022/576 of 8 April 2022 amending Regulation (EU) No 833/2014 (in this Section 6.4, the Council Regulation), the Contracting Entity shall be prohibited from awarding a contract: 
a.	A Russian national, or a natural or legal person, entity or body established in Russia;
b.	A legal person, entity or body whose proprietary rights are directly or indirectly owned for more than 50 % by an entity referred to in point (a); or
c.	a natural or legal person, entity or body acting on behalf or at the direction of an entity referred to in point (a) or (b),
including, where they account for more than 10 % of the contract value, subcontractors, suppliers or entities whose capacities are being relied on within the meaning of the public procurement directives.
2.	If any of the conditions set out in Article 5k.1 of the Council Regulation apply, the Tenderer shall be excluded from the competition, unless specific grounds for derogation exist in accordance with Article 5k.2 of the Council Regulation. </t>
    </r>
  </si>
  <si>
    <t xml:space="preserve">Note 1: if applicant submitting Business Continuity Plans/ Recovery Plans- for GDPR compliance, personal information and contacts can be retracted
Note 2: if the organisation does not have formal Business Continuity/ Disaster Recovery documentation, a detailed description of approach and arrangements to satisfy the requirement above should be included as part of the response </t>
  </si>
  <si>
    <t>a</t>
  </si>
  <si>
    <t>D1</t>
  </si>
  <si>
    <t>b</t>
  </si>
  <si>
    <t>c</t>
  </si>
  <si>
    <r>
      <t xml:space="preserve">Section D1 </t>
    </r>
    <r>
      <rPr>
        <b/>
        <sz val="18"/>
        <color theme="0"/>
        <rFont val="Arial"/>
        <family val="2"/>
      </rPr>
      <t xml:space="preserve"> - Turnover</t>
    </r>
  </si>
  <si>
    <t>Scored (100 marks)</t>
  </si>
  <si>
    <r>
      <t xml:space="preserve">Section 4.1 </t>
    </r>
    <r>
      <rPr>
        <b/>
        <sz val="18"/>
        <color theme="0"/>
        <rFont val="Arial"/>
        <family val="2"/>
      </rPr>
      <t>- Applicant/Principal Applicant Details</t>
    </r>
  </si>
  <si>
    <r>
      <t xml:space="preserve">Section 4.2 </t>
    </r>
    <r>
      <rPr>
        <b/>
        <sz val="18"/>
        <color theme="0"/>
        <rFont val="Arial"/>
        <family val="2"/>
      </rPr>
      <t>- Joint Venture Application</t>
    </r>
  </si>
  <si>
    <r>
      <t xml:space="preserve">Section 4.3 </t>
    </r>
    <r>
      <rPr>
        <b/>
        <sz val="18"/>
        <color theme="0"/>
        <rFont val="Arial"/>
        <family val="2"/>
      </rPr>
      <t>- Resources of Other Entities</t>
    </r>
  </si>
  <si>
    <t>Additional</t>
  </si>
  <si>
    <t>Offences</t>
  </si>
  <si>
    <t>Tax</t>
  </si>
  <si>
    <t>Other</t>
  </si>
  <si>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Questions/Minimum Requirements are paraphrased in this excel document – the full details are set out in the QSQ word document.</t>
    </r>
  </si>
  <si>
    <r>
      <t xml:space="preserve">Applicants </t>
    </r>
    <r>
      <rPr>
        <b/>
        <u/>
        <sz val="10"/>
        <rFont val="Arial"/>
        <family val="2"/>
      </rPr>
      <t>must</t>
    </r>
    <r>
      <rPr>
        <sz val="10"/>
        <rFont val="Arial"/>
        <family val="2"/>
      </rPr>
      <t xml:space="preserve"> complete the below questionnaire.  </t>
    </r>
  </si>
  <si>
    <r>
      <t>OFFENCES  
Within the past five years, has the Applicant (or any member of your proposed consortium, if applicable, or any entity being relied upon for the purposes of Section 3.8 of the QSQ), or any member of the administrative, management or supervisory body of such organisation or any person having powers of representation, decision or control therein been convicted of any of the following offences?</t>
    </r>
    <r>
      <rPr>
        <sz val="10"/>
        <rFont val="Arial"/>
        <family val="2"/>
      </rPr>
      <t> </t>
    </r>
  </si>
  <si>
    <r>
      <rPr>
        <b/>
        <sz val="10"/>
        <color rgb="FF000000"/>
        <rFont val="Arial"/>
        <family val="2"/>
      </rPr>
      <t>a.</t>
    </r>
    <r>
      <rPr>
        <sz val="10"/>
        <color rgb="FF000000"/>
        <rFont val="Arial"/>
        <family val="2"/>
      </rPr>
      <t xml:space="preserve"> participation in a criminal organisation, as defined in Article 2 of Council Framework Decision 2008/841/JHA; </t>
    </r>
  </si>
  <si>
    <r>
      <rPr>
        <b/>
        <sz val="10"/>
        <color rgb="FF000000"/>
        <rFont val="Arial"/>
        <family val="2"/>
      </rPr>
      <t>b.</t>
    </r>
    <r>
      <rPr>
        <sz val="10"/>
        <color rgb="FF000000"/>
        <rFont val="Arial"/>
        <family val="2"/>
      </rPr>
      <t xml:space="preserve"> corruption, as defined in Article 3 of the Convention on the fight against corruption involving officials of the European Communities or officials of Member States of the European Union and Article 2(1) of Council Framework Decision 2003/568/JHA as well as corruption as defined in the national law of the contracting entity or the economic operator; </t>
    </r>
  </si>
  <si>
    <r>
      <rPr>
        <b/>
        <sz val="10"/>
        <color rgb="FF000000"/>
        <rFont val="Arial"/>
        <family val="2"/>
      </rPr>
      <t>c.</t>
    </r>
    <r>
      <rPr>
        <sz val="10"/>
        <color rgb="FF000000"/>
        <rFont val="Arial"/>
        <family val="2"/>
      </rPr>
      <t xml:space="preserve"> fraud within the meaning of Article 1 of the Convention on the protection of the European Communities’ financial interests; </t>
    </r>
  </si>
  <si>
    <r>
      <rPr>
        <b/>
        <sz val="10"/>
        <color rgb="FF000000"/>
        <rFont val="Arial"/>
        <family val="2"/>
      </rPr>
      <t>d.</t>
    </r>
    <r>
      <rPr>
        <sz val="10"/>
        <color rgb="FF000000"/>
        <rFont val="Arial"/>
        <family val="2"/>
      </rPr>
      <t xml:space="preserve"> terrorist offences or offences linked to terrorist activities, as defined in Articles 1 and 3 of Council Framework Decision 2002/475/JHA respectively, or inciting or aiding or abetting or attempting to commit an offence, as referred to in Article 4 of that Framework Decision; </t>
    </r>
  </si>
  <si>
    <r>
      <rPr>
        <b/>
        <sz val="10"/>
        <color rgb="FF000000"/>
        <rFont val="Arial"/>
        <family val="2"/>
      </rPr>
      <t>e.</t>
    </r>
    <r>
      <rPr>
        <sz val="10"/>
        <color rgb="FF000000"/>
        <rFont val="Arial"/>
        <family val="2"/>
      </rPr>
      <t xml:space="preserve"> money laundering or terrorist financing, as defined in Article 1 of Directive 2005/60/EC of the European Parliament and of the Council; or </t>
    </r>
  </si>
  <si>
    <r>
      <rPr>
        <b/>
        <sz val="10"/>
        <color rgb="FF000000"/>
        <rFont val="Arial"/>
        <family val="2"/>
      </rPr>
      <t>f.</t>
    </r>
    <r>
      <rPr>
        <sz val="10"/>
        <color rgb="FF000000"/>
        <rFont val="Arial"/>
        <family val="2"/>
      </rPr>
      <t xml:space="preserve"> child labour and other forms of trafficking in human beings as defined in Article 2 of Directive 2011. </t>
    </r>
  </si>
  <si>
    <t>If the answer to any of the above questions is “yes”, please provide full details, including date of conviction, identity of person convicted, and details of any measures taken to demonstrate reliability despite the existence of a relevant ground for exclusion. </t>
  </si>
  <si>
    <r>
      <t>NON PAYMENT OF TAXES
Within the past five years, in respect of the Applicant, (or any member of your proposed consortium, if applicable, or any entity being relied upon for the purposes of section 3.8 of the QSQ)</t>
    </r>
    <r>
      <rPr>
        <sz val="10"/>
        <rFont val="Arial"/>
        <family val="2"/>
      </rPr>
      <t> </t>
    </r>
  </si>
  <si>
    <r>
      <rPr>
        <b/>
        <sz val="10"/>
        <rFont val="Arial"/>
        <family val="2"/>
      </rPr>
      <t>a.</t>
    </r>
    <r>
      <rPr>
        <sz val="10"/>
        <rFont val="Arial"/>
        <family val="2"/>
      </rPr>
      <t xml:space="preserve"> Has it been established by a judicial or administrative decision having final and binding effect in accordance with the legal provisions of Ireland or the legal provisions of the country in which the economic operator in question is established (if outside Ireland), that such economic operator is in breach of obligations related to the payment of tax or social security contributions? </t>
    </r>
  </si>
  <si>
    <t>If the answer to any of the above questions is Yes, please provide further details.  Please confirm whether the relevant economic operator has paid, or has entered into a binding arrangement with a view to paying, including, where applicable, any accrued interest and/or fines? </t>
  </si>
  <si>
    <t>The Contracting Entity may also exclude any Applicant that answered ‘yes’ to any of the following situations: 
Within the past three years, please indicate if any of the following situations have applied, or currently apply, to the Applicant or any member of the Applicant, in the case of a group/consortium or any entity being relied upon in accordance with Section 3.8 of the QSQ document.</t>
  </si>
  <si>
    <r>
      <rPr>
        <b/>
        <sz val="10"/>
        <rFont val="Arial"/>
        <family val="2"/>
      </rPr>
      <t>(a)</t>
    </r>
    <r>
      <rPr>
        <sz val="10"/>
        <rFont val="Calibri"/>
        <family val="2"/>
      </rPr>
      <t xml:space="preserve"> </t>
    </r>
    <r>
      <rPr>
        <sz val="10"/>
        <rFont val="Arial"/>
        <family val="2"/>
      </rPr>
      <t>a violation by the Applicant of applicable obligations referred to in Regulation 18(4) of the Regulations (applicable obligations in the fields of environmental, social and labour law that apply at the place where the works are carried out or the services provided that have been established by European Union law, national law, collective agreements or by international, environmental, social and labour law listed in Schedule 7 of the Regulations); </t>
    </r>
  </si>
  <si>
    <r>
      <rPr>
        <b/>
        <sz val="10"/>
        <rFont val="Arial"/>
        <family val="2"/>
      </rPr>
      <t>(b)</t>
    </r>
    <r>
      <rPr>
        <sz val="10"/>
        <rFont val="Calibri"/>
        <family val="2"/>
      </rPr>
      <t xml:space="preserve"> </t>
    </r>
    <r>
      <rPr>
        <sz val="10"/>
        <rFont val="Arial"/>
        <family val="2"/>
      </rPr>
      <t>the Applicant is bankrupt or is the subject of insolvency or winding-up proceedings, where its assets are being administered by a liquidator or by the court, where it is in an arrangement with creditors, where its business activities are suspended or it is in any analogous situation arising from a similar procedure under national laws and regulations; </t>
    </r>
  </si>
  <si>
    <r>
      <rPr>
        <b/>
        <sz val="10"/>
        <rFont val="Arial"/>
        <family val="2"/>
      </rPr>
      <t>(c)</t>
    </r>
    <r>
      <rPr>
        <sz val="10"/>
        <rFont val="Calibri"/>
        <family val="2"/>
      </rPr>
      <t xml:space="preserve"> </t>
    </r>
    <r>
      <rPr>
        <sz val="10"/>
        <rFont val="Arial"/>
        <family val="2"/>
      </rPr>
      <t>the Applicant is guilty of grave professional misconduct, which renders its integrity questionable; </t>
    </r>
  </si>
  <si>
    <r>
      <rPr>
        <b/>
        <sz val="10"/>
        <rFont val="Arial"/>
        <family val="2"/>
      </rPr>
      <t>(d)</t>
    </r>
    <r>
      <rPr>
        <sz val="10"/>
        <rFont val="Calibri"/>
        <family val="2"/>
      </rPr>
      <t xml:space="preserve"> </t>
    </r>
    <r>
      <rPr>
        <sz val="10"/>
        <rFont val="Arial"/>
        <family val="2"/>
      </rPr>
      <t>the Applicant has entered into agreements with other economic operators aimed at distorting competition; </t>
    </r>
  </si>
  <si>
    <r>
      <rPr>
        <b/>
        <sz val="10"/>
        <rFont val="Arial"/>
        <family val="2"/>
      </rPr>
      <t>(e)</t>
    </r>
    <r>
      <rPr>
        <sz val="10"/>
        <rFont val="Calibri"/>
        <family val="2"/>
      </rPr>
      <t xml:space="preserve"> </t>
    </r>
    <r>
      <rPr>
        <sz val="10"/>
        <rFont val="Arial"/>
        <family val="2"/>
      </rPr>
      <t>a conflict of interest within the meaning of Regulation 24 of the Regulations (which includes any situation where a relevant staff member has directly or indirectly a financial, economic or other personal interest which might be perceived to compromise his or her impartiality and independence in the context of the procurement procedure); </t>
    </r>
  </si>
  <si>
    <r>
      <rPr>
        <b/>
        <sz val="10"/>
        <rFont val="Arial"/>
        <family val="2"/>
      </rPr>
      <t>(f)</t>
    </r>
    <r>
      <rPr>
        <sz val="10"/>
        <rFont val="Calibri"/>
        <family val="2"/>
      </rPr>
      <t xml:space="preserve"> </t>
    </r>
    <r>
      <rPr>
        <sz val="10"/>
        <rFont val="Arial"/>
        <family val="2"/>
      </rPr>
      <t>a distortion of competition from the prior involvement of the Applicant in the preparation of the procurement procedure, as referred to in Regulation 41 of the Regulations; </t>
    </r>
  </si>
  <si>
    <r>
      <rPr>
        <b/>
        <sz val="10"/>
        <rFont val="Arial"/>
        <family val="2"/>
      </rPr>
      <t>(g)</t>
    </r>
    <r>
      <rPr>
        <sz val="10"/>
        <rFont val="Calibri"/>
        <family val="2"/>
      </rPr>
      <t xml:space="preserve"> </t>
    </r>
    <r>
      <rPr>
        <sz val="10"/>
        <rFont val="Arial"/>
        <family val="2"/>
      </rPr>
      <t>the Applicant has shown significant or persistent deficiencies in the performance of a substantive requirement under a prior public contract, a prior contract with a contracting entity or a prior concession contract which led to early termination of that prior contract, damages or other comparable sanctions;</t>
    </r>
    <r>
      <rPr>
        <b/>
        <sz val="10"/>
        <rFont val="Arial"/>
        <family val="2"/>
      </rPr>
      <t> </t>
    </r>
  </si>
  <si>
    <r>
      <rPr>
        <b/>
        <sz val="10"/>
        <rFont val="Arial"/>
        <family val="2"/>
      </rPr>
      <t>(h)</t>
    </r>
    <r>
      <rPr>
        <sz val="10"/>
        <rFont val="Calibri"/>
        <family val="2"/>
      </rPr>
      <t xml:space="preserve"> </t>
    </r>
    <r>
      <rPr>
        <sz val="10"/>
        <rFont val="Arial"/>
        <family val="2"/>
      </rPr>
      <t>the Applicant has been guilty of serious misrepresentation in supplying the information required for the verification of the absence of grounds for exclusion or the fulfilment of the pass/fail criteria, has withheld such information or is not able to submit the supporting documents required pursuant to Regulation 59 of the Regulations; or</t>
    </r>
    <r>
      <rPr>
        <b/>
        <sz val="10"/>
        <rFont val="Arial"/>
        <family val="2"/>
      </rPr>
      <t> </t>
    </r>
  </si>
  <si>
    <t>If the answer to any of the above questions is “yes”, please provide details.  </t>
  </si>
  <si>
    <r>
      <t>THIS DECLARATION </t>
    </r>
    <r>
      <rPr>
        <b/>
        <u/>
        <sz val="10"/>
        <color rgb="FF000000"/>
        <rFont val="Arial"/>
        <family val="2"/>
      </rPr>
      <t>MUST</t>
    </r>
    <r>
      <rPr>
        <b/>
        <sz val="10"/>
        <color rgb="FF000000"/>
        <rFont val="Arial"/>
        <family val="2"/>
      </rPr>
      <t> BE DULY SIGNED AND SUBMITTED AND IS PART OF THE APPLICANT’S QSQ RESPONSE.</t>
    </r>
    <r>
      <rPr>
        <b/>
        <sz val="10"/>
        <rFont val="Arial"/>
        <family val="2"/>
      </rPr>
      <t xml:space="preserve"> WHERE APPLICANT IS A JOINT VENTURE / CONSORTIUM, A SEPARATE DECLARATION MUST BE SIGNED BY </t>
    </r>
    <r>
      <rPr>
        <b/>
        <u/>
        <sz val="10"/>
        <rFont val="Arial"/>
        <family val="2"/>
      </rPr>
      <t>EACH MEMBER AS WELL AS ANY ENTITY BEING RELIED UPON FOR THE PURPOSES OF SECTION 3.8 OF THE QSQ</t>
    </r>
    <r>
      <rPr>
        <b/>
        <sz val="10"/>
        <rFont val="Arial"/>
        <family val="2"/>
      </rPr>
      <t>.  FAILURE TO COMPLETE THIS DECLARATION WILL EXCLUDE THE APPLICANT’S QUALIFIATION SYSTEM RESPONSE.</t>
    </r>
    <r>
      <rPr>
        <sz val="10"/>
        <rFont val="Arial"/>
        <family val="2"/>
      </rPr>
      <t> </t>
    </r>
  </si>
  <si>
    <t>If any conflict of interest arises in respect of the Applicant (including any parent, subsidiary or associated company of the Applicant or any director, partner or person in an equivalent position in the Applicant, or any equivalent person in any entity being relied upon for the purpose of section 3.8 of the QSQ) with regards to this competition, it must be fully disclosed to the Contracting Entity on submission of its QSQ Response.  </t>
  </si>
  <si>
    <t>Without prejudice to the generality of the above, the following must (without limitation) be disclosed in respect of the persons named in the above paragraph: </t>
  </si>
  <si>
    <t>Any situation involving any such persons and any staff members of the Contracting Entity (who are involved in the conduct of the procurement procedure or may influence the outcome of that procedure) which might be perceived to compromise the impartiality and independence of the procurement procedure. </t>
  </si>
  <si>
    <t>Is there a conflict of interest (as described above)? </t>
  </si>
  <si>
    <t>If yes, please describe: </t>
  </si>
  <si>
    <t>All potential conflicts of interest should be disclosed. Persons or companies engaged in any service or operation which relates or may relate in any direct way to the outcome of this competition may be excluded from applying or being involved in the procurement. Any decision of the Contracting Entity in this regard shall be final. </t>
  </si>
  <si>
    <t>In the event of such information only coming to the Applicant’s notice after the submission of a QSQ Response, it should be communicated to the Contracting Entity immediately on it becoming known to the Applicant. The terms 'registerable interest' and 'relative' shall be interpreted as per section 2 and schedule 2 of the Ethics in Public Office Act 1995 (as amended). </t>
  </si>
  <si>
    <r>
      <rPr>
        <b/>
        <sz val="18"/>
        <color rgb="FFFFFF00"/>
        <rFont val="Arial"/>
        <family val="2"/>
      </rPr>
      <t>Section 6</t>
    </r>
    <r>
      <rPr>
        <b/>
        <sz val="18"/>
        <color theme="0"/>
        <rFont val="Arial"/>
        <family val="2"/>
      </rPr>
      <t xml:space="preserve"> - Exclusion Criteria</t>
    </r>
  </si>
  <si>
    <r>
      <t xml:space="preserve">Subject to the provisions of Regulation 57 of the European Union (Award of Public Authority Contracts) Regulations 2016 (in Section 6, the Regulations): 
(a) if any of the conditions set out in Regulation 57(1) or 57(3) of the Regulations apply to:
       (a) the Applicant 
       (b) any member of the Applicant, in the case of a Joint Venture Applicant, 
       (c) any entity being relied upon in accordance with section 3.8 of this QSQ; or
       (d) any member of the administrative, management or supervisory body of such organisations or any person who has powers of representation, decision or control therein 
       the Applicant </t>
    </r>
    <r>
      <rPr>
        <u/>
        <sz val="10"/>
        <rFont val="Arial"/>
        <family val="2"/>
      </rPr>
      <t>shall</t>
    </r>
    <r>
      <rPr>
        <sz val="10"/>
        <rFont val="Arial"/>
        <family val="2"/>
      </rPr>
      <t xml:space="preserve"> be excluded from the competition. 
(b) if any of the conditions set out in Regulation 57(8) of the Regulations apply to:
        (a) the Applicant 
        (b) or any member of the Applicant, in the case of a group/consortium
        (c) or any entity being relied upon in accordance with section 3.8 of this QSQ.
      the Applicant </t>
    </r>
    <r>
      <rPr>
        <u/>
        <sz val="10"/>
        <rFont val="Arial"/>
        <family val="2"/>
      </rPr>
      <t>may</t>
    </r>
    <r>
      <rPr>
        <sz val="10"/>
        <rFont val="Arial"/>
        <family val="2"/>
      </rPr>
      <t xml:space="preserve"> be excluded from the competition.
(c) Applicants must complete the questionnaires below.  The Contracting Entity will accept Part III of the European Single Procurement Document (ESPD) in response to Section 6.</t>
    </r>
  </si>
  <si>
    <r>
      <rPr>
        <b/>
        <sz val="10"/>
        <rFont val="Arial"/>
        <family val="2"/>
      </rPr>
      <t>(i)</t>
    </r>
    <r>
      <rPr>
        <sz val="10"/>
        <rFont val="Calibri"/>
        <family val="2"/>
      </rPr>
      <t xml:space="preserve"> </t>
    </r>
    <r>
      <rPr>
        <sz val="10"/>
        <rFont val="Arial"/>
        <family val="2"/>
      </rPr>
      <t>the Applicant has undertaken to unduly influence the decision-making process of the Contracting Entity to obtain confidential information that may confer upon it undue advantages in the procurement procedure or to negligently provide misleading information that may have a material influence on decisions concerning exclusion, selection or award.</t>
    </r>
  </si>
  <si>
    <r>
      <rPr>
        <b/>
        <sz val="18"/>
        <color rgb="FFFFFF00"/>
        <rFont val="Arial"/>
        <family val="2"/>
      </rPr>
      <t>Section 7</t>
    </r>
    <r>
      <rPr>
        <b/>
        <sz val="18"/>
        <color theme="0"/>
        <rFont val="Arial"/>
        <family val="2"/>
      </rPr>
      <t xml:space="preserve"> - Conflicts of Interest</t>
    </r>
  </si>
  <si>
    <t>If any such person is engaged in any service or operation which relates or may relate in any direct way to the outcome of this competition;  </t>
  </si>
  <si>
    <t>Scored (300 marks)</t>
  </si>
  <si>
    <r>
      <rPr>
        <b/>
        <sz val="10"/>
        <rFont val="Arial"/>
        <family val="2"/>
      </rPr>
      <t xml:space="preserve">GDPR Compliance
</t>
    </r>
    <r>
      <rPr>
        <sz val="10"/>
        <rFont val="Arial"/>
        <family val="2"/>
      </rPr>
      <t xml:space="preserve">Please provide details of the organisational and technical data protection controls in place within your organisation, and with your third party providers, to protect Uisce Éireann data, and which meet the standards compatible with EU General Data Protection Regulation 2016/679 and Irish Data Protection Act 2018. (Please note provision of a policy alone will not be a sufficient response to this question) </t>
    </r>
  </si>
  <si>
    <t>Scored (50 marks)</t>
  </si>
  <si>
    <r>
      <rPr>
        <b/>
        <sz val="10"/>
        <color theme="1"/>
        <rFont val="Arial"/>
        <family val="2"/>
      </rPr>
      <t xml:space="preserve">Cross-Border Data Transfers
</t>
    </r>
    <r>
      <rPr>
        <sz val="10"/>
        <color theme="1"/>
        <rFont val="Arial"/>
        <family val="2"/>
      </rPr>
      <t>Will all Uisce Éireann data held by your organisation or by any third parties who may be hosting the Contracting Entity data on your behalf, geographically be hosted within the EEA? If YES please provide details. If NO: What legal basis do you rely on (e.g. Standard Contractual Clauses, Binding Corporate Rules, EC Adequacy Decisions, etc.) to enable your organisation to transfer the Uisce Éireann data outside the EEA?</t>
    </r>
  </si>
  <si>
    <r>
      <rPr>
        <b/>
        <sz val="10"/>
        <rFont val="Arial"/>
        <family val="2"/>
      </rPr>
      <t xml:space="preserve">Data Protection Authority
</t>
    </r>
    <r>
      <rPr>
        <sz val="10"/>
        <rFont val="Arial"/>
        <family val="2"/>
      </rPr>
      <t>Has your organisation or any subsidiaries or sub-contractors (whilst carrying out work on behalf of YOUR organisation), been fined, penalised or subjected to an enforcement by a Data Protection Authority in the last 3 years? If yes, please provide details, including remediating actions. Please note that this is a mandatory question and failure to fully answer will result in an overall Zero score applying to this section and your PQQ will not progress any further.</t>
    </r>
  </si>
  <si>
    <r>
      <rPr>
        <b/>
        <sz val="18"/>
        <color rgb="FFFFFF00"/>
        <rFont val="Arial"/>
        <family val="2"/>
      </rPr>
      <t>Section 8</t>
    </r>
    <r>
      <rPr>
        <b/>
        <sz val="18"/>
        <color theme="0"/>
        <rFont val="Arial"/>
        <family val="2"/>
      </rPr>
      <t xml:space="preserve"> - Signature</t>
    </r>
  </si>
  <si>
    <t>Each section is contained within a separate tab of the document.
It is recommended that each section is completed in the order presented (from left to right)</t>
  </si>
  <si>
    <t xml:space="preserve">Yes/No </t>
  </si>
  <si>
    <t>Where the Apllicant is relying on the resources of another entity (who is not a member of the consortium/JV) e.g, subcontractor, subsidiary, parent company, Etc, the applicant shall provide in this QSQ Reposnse:
(i) The information relevant to the area, section and question to which they are being relied upon, and</t>
  </si>
  <si>
    <t xml:space="preserve">(ii) Evidence from the entity proving that those resources will be available to the Apllicant for the duration of the Qualification System and (unless the resources relate to financial standing/capacity) that the enitity beinf relied upon will perfom those elements of a contract for whoch the resources or capacities relied upon are required. That evidence could be in the form of the undertakings set out in section 4.3.1 and 4.3.2 (on a letter with the company letter head of the company being relied upon) as applicable. </t>
  </si>
  <si>
    <t xml:space="preserve">Please detail how you assess risks and manage hazards, taking account of the General Principles of Prevention. Please provide example of your Risk Assessments relevant to the proposed scope for example (but not limited to) sampling activities, inspections, driving for work, lone working, manual handling etc.  </t>
  </si>
  <si>
    <t xml:space="preserve">Please provide details of the health and safety training, relevant of the proposed scope, undertaken by your employees </t>
  </si>
  <si>
    <t>Scored (150 marks)</t>
  </si>
  <si>
    <r>
      <t xml:space="preserve">Section D3 </t>
    </r>
    <r>
      <rPr>
        <b/>
        <sz val="18"/>
        <color theme="0"/>
        <rFont val="Arial"/>
        <family val="2"/>
      </rPr>
      <t xml:space="preserve"> - Health &amp; Safety</t>
    </r>
  </si>
  <si>
    <t>Section D3 - Health &amp; Safety</t>
  </si>
  <si>
    <t>For Information Only</t>
  </si>
  <si>
    <t xml:space="preserve">TABLE 1 </t>
  </si>
  <si>
    <t>Reference Project</t>
  </si>
  <si>
    <t>Scored (600 Marks)</t>
  </si>
  <si>
    <t>Project Reference Data Sheet</t>
  </si>
  <si>
    <t>Client Name/Customer Sector</t>
  </si>
  <si>
    <t>Start Date</t>
  </si>
  <si>
    <t>Project Title</t>
  </si>
  <si>
    <t>Service Supplied</t>
  </si>
  <si>
    <t>Total Cost of Project</t>
  </si>
  <si>
    <t>Duration of Project</t>
  </si>
  <si>
    <r>
      <t xml:space="preserve">Section 5.3 - Experience
</t>
    </r>
    <r>
      <rPr>
        <sz val="10"/>
        <color theme="0"/>
        <rFont val="Arial"/>
        <family val="2"/>
      </rPr>
      <t xml:space="preserve">The Applicant is to provide one reference project  undertaken within the last three years that is related to a service area item listed in section A4 Scope of Qualification System. The entity that performed the contract in question must be the entity that is relied upon by the applicant in its answer. </t>
    </r>
    <r>
      <rPr>
        <b/>
        <sz val="10"/>
        <color theme="0"/>
        <rFont val="Arial"/>
        <family val="2"/>
      </rPr>
      <t xml:space="preserve">
</t>
    </r>
  </si>
  <si>
    <r>
      <t xml:space="preserve">Provide details of the Business Continuity and Recovery arrangements that the Applicant has in place and how would demonstrate continuity of service under different scenarios that could impact the delivery of this tender. Considerations and contingencies for the following should be included as a minimum: 
•	Resources
•	IT Applications and Systems (as applicable for this tender)
•	Operational contingencies during unforeseen events (i.e., severe weather, pandemic, Cyber/ Malware security attack or other major business disruption)
</t>
    </r>
    <r>
      <rPr>
        <b/>
        <sz val="10"/>
        <rFont val="Arial"/>
        <family val="2"/>
      </rPr>
      <t>Maximum Page limit - 5 Pages</t>
    </r>
  </si>
  <si>
    <t>6.2.2</t>
  </si>
  <si>
    <t>6.2.1</t>
  </si>
  <si>
    <t>Scored (75 marks)</t>
  </si>
  <si>
    <t>Scored (25 marks)</t>
  </si>
  <si>
    <t xml:space="preserve">Please Complete 24/018 QSQ Workbook Tab D3 in response to this section.
The Minimum Requirements are:
(1)	that the response to (A) complies with all applicable law; and
(2)	that an accurate response is provided by the Applicant in respect of (B), (C) and (D).
(A)	Safety Statement, Health and Safety Policy or equivalent
The Applicant shall supply a copy of its Safety Statement (if registered in the Republic of Ireland) or a copy of its Health and Safety Policy (if registered in the UK) or equivalent (if registered elsewhere).
(B) Enforcement Actions 
	The Applicant shall provide, for itself and each member (joint venture / consortium) of the Applicant, details of the number of enforcement actions or prosecutions by the HSA, the HSE or local authorities (in the UK) or other equivalent safety regulator in the last 5 years (up to the date 7 calendar days before the latest date for submission of the response to this QSQ).  If there are none, enter ‘0’ in the No. column in table below. 
Enforcement	No.	Details
Prosecutions		
Prohibition Notices/Orders		
Improvement Notices		
Improvement Plans		
(C)  HSA Accident / Incident Performance  
	The Applicant shall provide details in the table below of its’ accident / incident performance (including joint ventures and subcontractors working on your behalf) for each of the last 5 years (up to the date 7 calendar days before the latest date for submission of the response to this QSQ).  Insert 0 if no incidents recorded or NA if data is unavailable. If data is unavailable the Applicant should provide an explanation in the Applicant’s Response box [below].
Incident Type	2015	2016	2017	2018	2019	2020	Total
Man-hours Worked							
Fatalities (absolute)							
Fatalities (per 100,000 man-hours)							
Reportable (&gt;3 day) Accidents (absolute)							
Reportable(&gt;3day) Accidents (per 100,000 man-hours)							
Lost Time (≤3 day) Accidents (absolute)							
Lost Time (≤3 day) Accidents (per 100,000 man-hours)							
First Aid Cases (absolute)							
First Aid Cases (per 100,000 man-hours)							
Reportable Dangerous Occurrences (HSA/HSE) (absolute)							
Reportable Dangerous Occurrences (HSA/HSE) (per 100,000 man-hours)							
(D) Environment 
	Has the Applicant (including joint ventures) been subject to any environmental action or prosecution by local authorities, the Environmental Protection Agency, the Northern Irish or Scottish Environment Agency or any other environmental body in the last five years? If yes, provide details, or if no, state None (confirm by entering’'0' in the No. column in the table below).
Enforcement	No.	Details
Prosecutions		
Other		
</t>
  </si>
  <si>
    <t xml:space="preserve">
Is the Applicant a relevant commercial organisation as defined by section 54 ("Transparency in supply chains etc.") of the Modern Slavery Act 2015 ("the Act")?
</t>
  </si>
  <si>
    <r>
      <rPr>
        <b/>
        <sz val="18"/>
        <color rgb="FFFFFF00"/>
        <rFont val="Arial"/>
        <family val="2"/>
      </rPr>
      <t>Section 5.3</t>
    </r>
    <r>
      <rPr>
        <b/>
        <sz val="18"/>
        <color theme="0"/>
        <rFont val="Arial"/>
        <family val="2"/>
      </rPr>
      <t xml:space="preserve"> - Experience</t>
    </r>
  </si>
  <si>
    <r>
      <t xml:space="preserve">Section 5.4 </t>
    </r>
    <r>
      <rPr>
        <b/>
        <sz val="18"/>
        <color theme="0"/>
        <rFont val="Arial"/>
        <family val="2"/>
      </rPr>
      <t xml:space="preserve">- Health &amp; Safety </t>
    </r>
  </si>
  <si>
    <r>
      <rPr>
        <b/>
        <sz val="18"/>
        <color rgb="FFFFFF00"/>
        <rFont val="Arial"/>
        <family val="2"/>
      </rPr>
      <t xml:space="preserve">Section 5.8 </t>
    </r>
    <r>
      <rPr>
        <b/>
        <sz val="18"/>
        <color theme="0"/>
        <rFont val="Arial"/>
        <family val="2"/>
      </rPr>
      <t>- Sustainability</t>
    </r>
  </si>
  <si>
    <t>5.3</t>
  </si>
  <si>
    <t>5.4.1</t>
  </si>
  <si>
    <t>5.4.2</t>
  </si>
  <si>
    <t>5.8.1</t>
  </si>
  <si>
    <t>5.8.2</t>
  </si>
  <si>
    <t>Section 5.8 - Sustainability</t>
  </si>
  <si>
    <r>
      <rPr>
        <b/>
        <sz val="18"/>
        <color rgb="FFFFFF00"/>
        <rFont val="Arial"/>
        <family val="2"/>
      </rPr>
      <t>Section 5.9</t>
    </r>
    <r>
      <rPr>
        <b/>
        <sz val="18"/>
        <color theme="0"/>
        <rFont val="Arial"/>
        <family val="2"/>
      </rPr>
      <t xml:space="preserve"> -  Data Protection </t>
    </r>
  </si>
  <si>
    <t>Section 5.9-  Data Protection
Please note that providing a bank of policies or procedures will not be deemed to sufficiently answer these questions.  We require explanation from the tendering organisation as to how they will tailor their operations to comply with the GDPR requirements and to meet the GDPR obligations of Uisce Éireann. Embedded links will also not be reviewed.</t>
  </si>
  <si>
    <t>5.9.1</t>
  </si>
  <si>
    <t>5.9.2</t>
  </si>
  <si>
    <t>5.9.3</t>
  </si>
  <si>
    <r>
      <rPr>
        <b/>
        <sz val="18"/>
        <color rgb="FFFFFF00"/>
        <rFont val="Arial"/>
        <family val="2"/>
      </rPr>
      <t xml:space="preserve">Section 5.10 </t>
    </r>
    <r>
      <rPr>
        <b/>
        <sz val="18"/>
        <color theme="0"/>
        <rFont val="Arial"/>
        <family val="2"/>
      </rPr>
      <t>-  Information Security</t>
    </r>
  </si>
  <si>
    <t>Section 5.10 -  Information Security
Please note that a maximum page limit of 2 pages is set for responses to each question.</t>
  </si>
  <si>
    <t>5.10.1</t>
  </si>
  <si>
    <t>5.10.2</t>
  </si>
  <si>
    <t>5.10.3</t>
  </si>
  <si>
    <r>
      <rPr>
        <b/>
        <sz val="18"/>
        <color rgb="FFFFFF00"/>
        <rFont val="Arial"/>
        <family val="2"/>
      </rPr>
      <t>Section 5.11</t>
    </r>
    <r>
      <rPr>
        <b/>
        <sz val="18"/>
        <color theme="0"/>
        <rFont val="Arial"/>
        <family val="2"/>
      </rPr>
      <t>- Business Continuity &amp; Disaster Recovery</t>
    </r>
  </si>
  <si>
    <t>5.11.1</t>
  </si>
  <si>
    <t>5.11.2</t>
  </si>
  <si>
    <t>24/018</t>
  </si>
  <si>
    <t xml:space="preserve">Section D1 - Turnover </t>
  </si>
  <si>
    <t>Section D3- Health &amp; Safey</t>
  </si>
  <si>
    <r>
      <t xml:space="preserve">Section D4 </t>
    </r>
    <r>
      <rPr>
        <b/>
        <sz val="18"/>
        <color theme="0"/>
        <rFont val="Arial"/>
        <family val="2"/>
      </rPr>
      <t>- Modern Slavery Act</t>
    </r>
  </si>
  <si>
    <r>
      <t xml:space="preserve">Section D5 </t>
    </r>
    <r>
      <rPr>
        <b/>
        <sz val="18"/>
        <color theme="0"/>
        <rFont val="Arial"/>
        <family val="2"/>
      </rPr>
      <t>- Employee Related Matters</t>
    </r>
  </si>
  <si>
    <t>Please indicate by way of Table 1: Uisce Eireann Energy Service Areas that you can currently provide services to Uisce Eireann.</t>
  </si>
  <si>
    <t>Supply of Electricity from licensed electricity suppliers</t>
  </si>
  <si>
    <t>Supply of electricity through a corporate power purchase agreement (CPPA) and ancillary agreements for hedging price risks</t>
  </si>
  <si>
    <t>Supply of Gas from licensed gas suppliers</t>
  </si>
  <si>
    <t>Demand Side Management/Aggregation</t>
  </si>
  <si>
    <t>Energy related advisory services, e.g. services to support the procurement of CPPAs</t>
  </si>
  <si>
    <r>
      <t xml:space="preserve">Provide details on the frequency and how these arrangements are tested and reviewed. Response should include (but not limited) to the revision of internal arrangements/documentation and testing/ exercise and training activities 
</t>
    </r>
    <r>
      <rPr>
        <b/>
        <sz val="10"/>
        <rFont val="Arial"/>
        <family val="2"/>
      </rPr>
      <t>Maximum Page Limit - 2 Pages</t>
    </r>
  </si>
  <si>
    <t>Scored (200 marks)</t>
  </si>
  <si>
    <r>
      <rPr>
        <b/>
        <sz val="10"/>
        <color theme="1"/>
        <rFont val="Arial"/>
        <family val="2"/>
      </rPr>
      <t>Low carbon Climate Action</t>
    </r>
    <r>
      <rPr>
        <sz val="10"/>
        <color theme="1"/>
        <rFont val="Arial"/>
        <family val="2"/>
      </rPr>
      <t xml:space="preserve">
Uisce Éireann has made a Net Zero Carbon by 2040 commitment. In relation to your organisation, please describe: 
•             Any Climate Action or Low Carbon commitments that have been adopted, including the years to which your commitment relates.
•             Any KPIs used to track performance and details of any accreditation or monitoring schemes you use/plan to use to verify performance against commitments                                                                          </t>
    </r>
    <r>
      <rPr>
        <b/>
        <sz val="10"/>
        <color theme="1"/>
        <rFont val="Arial"/>
        <family val="2"/>
      </rPr>
      <t>Maximum Page Limit - 1 Page</t>
    </r>
  </si>
  <si>
    <r>
      <rPr>
        <b/>
        <sz val="10"/>
        <color theme="1"/>
        <rFont val="Arial"/>
        <family val="2"/>
      </rPr>
      <t>Diversity and Inclusion and building a sustainable talent pool</t>
    </r>
    <r>
      <rPr>
        <sz val="10"/>
        <color theme="1"/>
        <rFont val="Arial"/>
        <family val="2"/>
      </rPr>
      <t xml:space="preserve">
Please briefly describe:
•             Any programmes or policies your organisation has for building a sustainable talent pool including training and capacity building within the workforce. 
•             Any programmes your organisation has developed specifically to attract and develop talent from underrepresented minority groups.      </t>
    </r>
    <r>
      <rPr>
        <b/>
        <sz val="10"/>
        <color theme="1"/>
        <rFont val="Arial"/>
        <family val="2"/>
      </rPr>
      <t>Maximum Page Limit - 1 Page</t>
    </r>
  </si>
  <si>
    <r>
      <t xml:space="preserve">Section 5.11 - Business Continuity &amp; Disaster Recovery
</t>
    </r>
    <r>
      <rPr>
        <sz val="10"/>
        <color theme="0"/>
        <rFont val="Arial"/>
        <family val="2"/>
      </rPr>
      <t xml:space="preserve">The Applicant/ tenderer should demonstrate effective Business Continuity and Contingency planning to ensure continuity of service delivery (relevant to the scope and Lots of this tender) by having formal documented arrangements in place and by demonstrating those arrangements are subject to regular testing and review.
Provide sufficient detail to demonstrate to the Contracting Entity that the Applicant/Tenderer adopts a robust approach to business continuity and contingency planning. </t>
    </r>
  </si>
  <si>
    <r>
      <t xml:space="preserve">Management of Information Security
</t>
    </r>
    <r>
      <rPr>
        <sz val="10"/>
        <rFont val="Arial"/>
        <family val="2"/>
      </rPr>
      <t>Please describe in detail how your organisation manages information security, including but not limited to the following aspects:
(a) The organisational policy framework that supports information and cyber security;
(b) How information security governance, risk management and compliance is managed;
(c) How your organisation’s security posture can be assured (with evidence) to Uisce Éireann, e.g. through independent audit reports or certification to information security standards.
Maximum number of A4 pages 2</t>
    </r>
  </si>
  <si>
    <r>
      <t xml:space="preserve">Operation of Information Security 
</t>
    </r>
    <r>
      <rPr>
        <sz val="10"/>
        <rFont val="Arial"/>
        <family val="2"/>
      </rPr>
      <t>Please describe in detail how your organisation conducts its information security operations, including but not limited to the following aspects:
(a) The organisational structure that supports information and cyber security, e.g. in-house team, managed service, hybrid, etc.;
(b) The security processes that are conducted to support information and cyber security, e.g. vulnerability management, patch management, change management, risk assessments, threat modelling, etc.
(c) How security incidents are managed;
Maximum number of A4 pages 2</t>
    </r>
  </si>
  <si>
    <t>Scored (70 marks)</t>
  </si>
  <si>
    <r>
      <rPr>
        <b/>
        <sz val="10"/>
        <color theme="1"/>
        <rFont val="Arial"/>
        <family val="2"/>
      </rPr>
      <t xml:space="preserve">Security Awareness Training 
</t>
    </r>
    <r>
      <rPr>
        <sz val="10"/>
        <color theme="1"/>
        <rFont val="Arial"/>
        <family val="2"/>
      </rPr>
      <t>Please describe in detail your organisation’s approach to the provision of security awareness training for employees and contractors, including details of:
(a) whether such training is mandatory for all staff and contractors;
(b) whether, and how often, such training is refreshed for all staff and contractors;
(c) the topics covered in such training;
(d) whether the training includes a requirement to pass a knowledge test to validate learnings.
Maximum number of A4 pages 2</t>
    </r>
  </si>
  <si>
    <t>Scored (60 marks)</t>
  </si>
  <si>
    <t>Any registerable interest involving the such person or any sub-contractors and any of the members of the Board of Uisce Éireann, members of the Government, members of the Oireachtas, or employees of Uisce Éireann.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</si>
</sst>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
    <numFmt numFmtId="165" formatCode="0.0"/>
  </numFmts>
  <fonts count="36" x14ac:knownFonts="1">
    <font>
      <sz val="11"/>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1"/>
      <color rgb="FF333333"/>
      <name val="Arial"/>
      <family val="2"/>
    </font>
    <font>
      <b/>
      <sz val="18"/>
      <color theme="1"/>
      <name val="Calibri"/>
      <family val="2"/>
      <scheme val="minor"/>
    </font>
    <font>
      <sz val="8"/>
      <name val="Calibri"/>
      <family val="2"/>
      <scheme val="minor"/>
    </font>
    <font>
      <b/>
      <sz val="11"/>
      <name val="Calibri"/>
      <family val="2"/>
      <scheme val="minor"/>
    </font>
    <font>
      <sz val="11"/>
      <color theme="1"/>
      <name val="Calibri"/>
      <family val="2"/>
      <scheme val="minor"/>
    </font>
    <font>
      <sz val="11"/>
      <color theme="1"/>
      <name val="Calibri"/>
      <family val="2"/>
    </font>
    <font>
      <sz val="10"/>
      <name val="Arial"/>
      <family val="2"/>
    </font>
    <font>
      <b/>
      <sz val="10"/>
      <name val="Arial"/>
      <family val="2"/>
    </font>
    <font>
      <b/>
      <sz val="10"/>
      <color theme="0"/>
      <name val="Arial"/>
      <family val="2"/>
    </font>
    <font>
      <b/>
      <sz val="14"/>
      <name val="Calibri"/>
      <family val="2"/>
    </font>
    <font>
      <b/>
      <sz val="11"/>
      <name val="Calibri"/>
      <family val="2"/>
    </font>
    <font>
      <sz val="10"/>
      <color theme="1"/>
      <name val="Arial"/>
      <family val="2"/>
    </font>
    <font>
      <b/>
      <sz val="10"/>
      <color theme="1"/>
      <name val="Arial"/>
      <family val="2"/>
    </font>
    <font>
      <b/>
      <sz val="10"/>
      <color rgb="FFFF0000"/>
      <name val="Arial"/>
      <family val="2"/>
    </font>
    <font>
      <b/>
      <sz val="14"/>
      <name val="Calibri"/>
      <family val="2"/>
      <scheme val="minor"/>
    </font>
    <font>
      <sz val="10"/>
      <color rgb="FFFF0000"/>
      <name val="Arial"/>
      <family val="2"/>
    </font>
    <font>
      <b/>
      <u/>
      <sz val="10"/>
      <color theme="1"/>
      <name val="Arial"/>
      <family val="2"/>
    </font>
    <font>
      <b/>
      <sz val="18"/>
      <color theme="0"/>
      <name val="Arial"/>
      <family val="2"/>
    </font>
    <font>
      <sz val="18"/>
      <color theme="0"/>
      <name val="Calibri"/>
      <family val="2"/>
      <scheme val="minor"/>
    </font>
    <font>
      <sz val="10"/>
      <color rgb="FF000000"/>
      <name val="Arial"/>
      <family val="2"/>
    </font>
    <font>
      <sz val="12"/>
      <color rgb="FF000000"/>
      <name val="Arial"/>
      <family val="2"/>
    </font>
    <font>
      <b/>
      <sz val="18"/>
      <color rgb="FFFFFF00"/>
      <name val="Arial"/>
      <family val="2"/>
    </font>
    <font>
      <sz val="18"/>
      <name val="Calibri"/>
      <family val="2"/>
      <scheme val="minor"/>
    </font>
    <font>
      <b/>
      <u/>
      <sz val="10"/>
      <name val="Arial"/>
      <family val="2"/>
    </font>
    <font>
      <b/>
      <u/>
      <sz val="10"/>
      <color rgb="FFC00000"/>
      <name val="Arial"/>
      <family val="2"/>
    </font>
    <font>
      <sz val="16"/>
      <color theme="1"/>
      <name val="Calibri"/>
      <family val="2"/>
      <scheme val="minor"/>
    </font>
    <font>
      <sz val="10"/>
      <color theme="0"/>
      <name val="Arial"/>
      <family val="2"/>
    </font>
    <font>
      <b/>
      <sz val="10"/>
      <color rgb="FF000000"/>
      <name val="Arial"/>
      <family val="2"/>
    </font>
    <font>
      <sz val="10"/>
      <name val="Calibri"/>
      <family val="2"/>
    </font>
    <font>
      <b/>
      <u/>
      <sz val="10"/>
      <color rgb="FF000000"/>
      <name val="Arial"/>
      <family val="2"/>
    </font>
    <font>
      <u/>
      <sz val="10"/>
      <name val="Arial"/>
      <family val="2"/>
    </font>
  </fonts>
  <fills count="20">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lightDown"/>
    </fill>
    <fill>
      <patternFill patternType="solid">
        <fgColor rgb="FFFFFF00"/>
        <bgColor indexed="64"/>
      </patternFill>
    </fill>
    <fill>
      <patternFill patternType="solid">
        <fgColor rgb="FFF9F9F9"/>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rgb="FFFF000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2"/>
        <bgColor indexed="64"/>
      </patternFill>
    </fill>
    <fill>
      <patternFill patternType="solid">
        <fgColor theme="7"/>
        <bgColor indexed="64"/>
      </patternFill>
    </fill>
    <fill>
      <patternFill patternType="solid">
        <fgColor theme="8" tint="0.59999389629810485"/>
        <bgColor indexed="64"/>
      </patternFill>
    </fill>
    <fill>
      <patternFill patternType="solid">
        <fgColor rgb="FFBFBFBF"/>
        <bgColor indexed="64"/>
      </patternFill>
    </fill>
    <fill>
      <patternFill patternType="solid">
        <fgColor rgb="FF00B0F0"/>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rgb="FFDDDDDD"/>
      </left>
      <right style="thin">
        <color rgb="FF000000"/>
      </right>
      <top style="thick">
        <color rgb="FFDDDDDD"/>
      </top>
      <bottom style="thin">
        <color rgb="FF000000"/>
      </bottom>
      <diagonal/>
    </border>
    <border>
      <left style="thin">
        <color rgb="FF000000"/>
      </left>
      <right style="thick">
        <color rgb="FFDDDDDD"/>
      </right>
      <top style="thick">
        <color rgb="FFDDDDDD"/>
      </top>
      <bottom style="thin">
        <color rgb="FF000000"/>
      </bottom>
      <diagonal/>
    </border>
    <border>
      <left style="thick">
        <color rgb="FFDDDDDD"/>
      </left>
      <right style="thin">
        <color rgb="FF000000"/>
      </right>
      <top style="medium">
        <color rgb="FFDDDDDD"/>
      </top>
      <bottom style="thin">
        <color rgb="FF000000"/>
      </bottom>
      <diagonal/>
    </border>
    <border>
      <left style="thin">
        <color rgb="FF000000"/>
      </left>
      <right style="thick">
        <color rgb="FFDDDDDD"/>
      </right>
      <top style="medium">
        <color rgb="FFDDDDDD"/>
      </top>
      <bottom style="thin">
        <color rgb="FF000000"/>
      </bottom>
      <diagonal/>
    </border>
    <border>
      <left style="thick">
        <color rgb="FFDDDDDD"/>
      </left>
      <right style="thin">
        <color rgb="FF000000"/>
      </right>
      <top style="medium">
        <color rgb="FFDDDDDD"/>
      </top>
      <bottom style="thick">
        <color rgb="FFDDDDDD"/>
      </bottom>
      <diagonal/>
    </border>
    <border>
      <left style="thin">
        <color rgb="FF000000"/>
      </left>
      <right style="thick">
        <color rgb="FFDDDDDD"/>
      </right>
      <top style="medium">
        <color rgb="FFDDDDDD"/>
      </top>
      <bottom style="thick">
        <color rgb="FFDDDDDD"/>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s>
  <cellStyleXfs count="16">
    <xf numFmtId="0" fontId="0" fillId="0" borderId="0"/>
    <xf numFmtId="0" fontId="4" fillId="0" borderId="0" applyNumberFormat="0" applyFill="0" applyBorder="0" applyAlignment="0" applyProtection="0"/>
    <xf numFmtId="44" fontId="9"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4" fillId="0" borderId="1">
      <alignment horizontal="center" vertical="top" wrapText="1"/>
    </xf>
    <xf numFmtId="0" fontId="15" fillId="0" borderId="1">
      <alignment vertical="top" wrapText="1"/>
    </xf>
    <xf numFmtId="0" fontId="10" fillId="0" borderId="1">
      <alignment horizontal="left" vertical="top" wrapText="1"/>
    </xf>
    <xf numFmtId="0" fontId="10" fillId="0" borderId="0"/>
    <xf numFmtId="0" fontId="9" fillId="0" borderId="0"/>
    <xf numFmtId="0" fontId="19" fillId="0" borderId="1">
      <alignment horizontal="center" vertical="top" wrapText="1"/>
    </xf>
    <xf numFmtId="0" fontId="8" fillId="0" borderId="1">
      <alignment vertical="top" wrapText="1"/>
    </xf>
    <xf numFmtId="0" fontId="9" fillId="0" borderId="1">
      <alignment horizontal="left" vertical="top" wrapText="1"/>
    </xf>
    <xf numFmtId="44" fontId="9" fillId="0" borderId="0" applyFont="0" applyFill="0" applyBorder="0" applyAlignment="0" applyProtection="0"/>
    <xf numFmtId="43" fontId="10" fillId="0" borderId="0" applyFont="0" applyFill="0" applyBorder="0" applyAlignment="0" applyProtection="0"/>
  </cellStyleXfs>
  <cellXfs count="399">
    <xf numFmtId="0" fontId="0" fillId="0" borderId="0" xfId="0"/>
    <xf numFmtId="0" fontId="0" fillId="0" borderId="0" xfId="0" applyAlignment="1">
      <alignment horizontal="left"/>
    </xf>
    <xf numFmtId="0" fontId="0" fillId="0" borderId="6" xfId="0" applyBorder="1" applyAlignment="1">
      <alignment vertical="center"/>
    </xf>
    <xf numFmtId="0" fontId="0" fillId="0" borderId="0" xfId="0" applyAlignment="1">
      <alignment horizontal="center"/>
    </xf>
    <xf numFmtId="0" fontId="0" fillId="0" borderId="3" xfId="0" applyBorder="1" applyAlignment="1">
      <alignment vertical="center"/>
    </xf>
    <xf numFmtId="0" fontId="0" fillId="0" borderId="10" xfId="0" applyBorder="1"/>
    <xf numFmtId="0" fontId="0" fillId="0" borderId="15" xfId="0" applyBorder="1"/>
    <xf numFmtId="0" fontId="0" fillId="0" borderId="16" xfId="0" applyBorder="1"/>
    <xf numFmtId="0" fontId="2" fillId="3" borderId="8" xfId="0" applyFont="1" applyFill="1" applyBorder="1" applyAlignment="1">
      <alignment horizontal="center" vertical="top" wrapText="1"/>
    </xf>
    <xf numFmtId="0" fontId="2" fillId="3" borderId="9" xfId="0" applyFont="1" applyFill="1" applyBorder="1" applyAlignment="1">
      <alignment horizontal="center" vertical="top" wrapText="1"/>
    </xf>
    <xf numFmtId="0" fontId="0" fillId="0" borderId="3" xfId="0" applyBorder="1"/>
    <xf numFmtId="0" fontId="0" fillId="0" borderId="6" xfId="0" applyBorder="1"/>
    <xf numFmtId="0" fontId="3"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3" xfId="0" applyFill="1" applyBorder="1" applyAlignment="1">
      <alignment horizontal="left" vertical="center"/>
    </xf>
    <xf numFmtId="0" fontId="0" fillId="5" borderId="3" xfId="0" applyFill="1" applyBorder="1" applyAlignment="1">
      <alignment horizontal="center"/>
    </xf>
    <xf numFmtId="0" fontId="0" fillId="3" borderId="6" xfId="0" applyFill="1" applyBorder="1" applyAlignment="1">
      <alignment horizontal="left" vertical="center"/>
    </xf>
    <xf numFmtId="0" fontId="0" fillId="5" borderId="6" xfId="0" applyFill="1" applyBorder="1" applyAlignment="1">
      <alignment horizontal="center"/>
    </xf>
    <xf numFmtId="0" fontId="3" fillId="3" borderId="6" xfId="0" applyFont="1" applyFill="1" applyBorder="1" applyAlignment="1">
      <alignment horizontal="center" vertical="center" wrapText="1"/>
    </xf>
    <xf numFmtId="0" fontId="0" fillId="3" borderId="3" xfId="0" applyFill="1" applyBorder="1"/>
    <xf numFmtId="0" fontId="0" fillId="6" borderId="3" xfId="0" applyFill="1" applyBorder="1" applyAlignment="1">
      <alignment horizontal="center"/>
    </xf>
    <xf numFmtId="0" fontId="0" fillId="6" borderId="6" xfId="0" applyFill="1" applyBorder="1" applyAlignment="1">
      <alignment horizontal="center"/>
    </xf>
    <xf numFmtId="0" fontId="0" fillId="3" borderId="6" xfId="0" applyFill="1" applyBorder="1"/>
    <xf numFmtId="0" fontId="0" fillId="6" borderId="11" xfId="0" applyFill="1" applyBorder="1" applyAlignment="1">
      <alignment horizontal="left"/>
    </xf>
    <xf numFmtId="0" fontId="0" fillId="3" borderId="3" xfId="0" applyFill="1" applyBorder="1" applyAlignment="1">
      <alignment horizontal="center"/>
    </xf>
    <xf numFmtId="0" fontId="0" fillId="3" borderId="6" xfId="0" applyFill="1" applyBorder="1" applyAlignment="1">
      <alignment horizontal="center"/>
    </xf>
    <xf numFmtId="0" fontId="2" fillId="4"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wrapText="1"/>
    </xf>
    <xf numFmtId="0" fontId="2" fillId="0" borderId="12" xfId="0" applyFont="1" applyBorder="1" applyAlignment="1">
      <alignment horizontal="center"/>
    </xf>
    <xf numFmtId="0" fontId="2" fillId="0" borderId="12" xfId="0" applyFont="1" applyBorder="1" applyAlignment="1">
      <alignment horizontal="center" wrapText="1"/>
    </xf>
    <xf numFmtId="0" fontId="0" fillId="0" borderId="0" xfId="0" applyAlignment="1">
      <alignment horizontal="center"/>
    </xf>
    <xf numFmtId="0" fontId="5" fillId="7" borderId="19" xfId="0" applyFont="1" applyFill="1" applyBorder="1" applyAlignment="1">
      <alignment horizontal="left" vertical="top" wrapText="1"/>
    </xf>
    <xf numFmtId="0" fontId="5" fillId="7"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7" borderId="21" xfId="0" applyFont="1" applyFill="1" applyBorder="1" applyAlignment="1">
      <alignment horizontal="left" vertical="top" wrapText="1"/>
    </xf>
    <xf numFmtId="0" fontId="5" fillId="7" borderId="22" xfId="0" applyFont="1" applyFill="1" applyBorder="1" applyAlignment="1">
      <alignment horizontal="left" vertical="top" wrapText="1"/>
    </xf>
    <xf numFmtId="0" fontId="5" fillId="7" borderId="23" xfId="0" applyFont="1" applyFill="1" applyBorder="1" applyAlignment="1">
      <alignment horizontal="left" vertical="top" wrapText="1"/>
    </xf>
    <xf numFmtId="0" fontId="5" fillId="7" borderId="24" xfId="0" applyFont="1" applyFill="1" applyBorder="1" applyAlignment="1">
      <alignment horizontal="left" vertical="top" wrapText="1"/>
    </xf>
    <xf numFmtId="0" fontId="0" fillId="0" borderId="0" xfId="0" applyBorder="1" applyAlignment="1">
      <alignment horizontal="center"/>
    </xf>
    <xf numFmtId="0" fontId="0" fillId="0" borderId="1" xfId="0" applyBorder="1" applyAlignment="1">
      <alignment horizontal="center"/>
    </xf>
    <xf numFmtId="0" fontId="0" fillId="0" borderId="1" xfId="0" applyFill="1" applyBorder="1" applyAlignment="1">
      <alignment horizontal="center"/>
    </xf>
    <xf numFmtId="0" fontId="0" fillId="0" borderId="17" xfId="0" applyBorder="1" applyAlignment="1">
      <alignment horizontal="center"/>
    </xf>
    <xf numFmtId="0" fontId="0" fillId="4" borderId="1" xfId="0" applyFill="1" applyBorder="1" applyAlignment="1">
      <alignment horizontal="center"/>
    </xf>
    <xf numFmtId="0" fontId="0" fillId="4" borderId="26" xfId="0" applyFill="1" applyBorder="1" applyAlignment="1">
      <alignment horizontal="center"/>
    </xf>
    <xf numFmtId="0" fontId="0" fillId="4" borderId="31" xfId="0" applyFill="1" applyBorder="1" applyAlignment="1">
      <alignment horizontal="center"/>
    </xf>
    <xf numFmtId="0" fontId="0" fillId="0" borderId="14" xfId="0" applyBorder="1" applyAlignment="1">
      <alignment horizontal="center"/>
    </xf>
    <xf numFmtId="0" fontId="0" fillId="4" borderId="18" xfId="0" applyFill="1" applyBorder="1" applyAlignment="1">
      <alignment horizontal="center"/>
    </xf>
    <xf numFmtId="0" fontId="0" fillId="0" borderId="0" xfId="0" applyAlignment="1">
      <alignment wrapText="1"/>
    </xf>
    <xf numFmtId="0" fontId="0" fillId="3" borderId="0" xfId="0" applyFill="1" applyAlignment="1">
      <alignment wrapText="1"/>
    </xf>
    <xf numFmtId="0" fontId="0" fillId="3" borderId="0" xfId="0" applyFill="1" applyAlignment="1">
      <alignment horizontal="center" vertical="center" wrapText="1"/>
    </xf>
    <xf numFmtId="0" fontId="0" fillId="3" borderId="0" xfId="0" applyFill="1" applyAlignment="1">
      <alignment horizontal="left" vertical="top" wrapText="1"/>
    </xf>
    <xf numFmtId="0" fontId="0" fillId="0" borderId="1" xfId="0" applyBorder="1"/>
    <xf numFmtId="0" fontId="0" fillId="0" borderId="0" xfId="0" applyAlignment="1">
      <alignment horizontal="center" vertical="center" wrapText="1"/>
    </xf>
    <xf numFmtId="0" fontId="2" fillId="0" borderId="0" xfId="0" applyFont="1" applyAlignment="1">
      <alignment horizontal="left" vertical="center"/>
    </xf>
    <xf numFmtId="0" fontId="16" fillId="0" borderId="0" xfId="0" applyFont="1" applyAlignment="1">
      <alignment wrapText="1"/>
    </xf>
    <xf numFmtId="0" fontId="0" fillId="0" borderId="0" xfId="0" applyAlignment="1">
      <alignment horizontal="left" vertical="center"/>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3" borderId="0" xfId="0" quotePrefix="1" applyFont="1" applyFill="1" applyBorder="1" applyAlignment="1" applyProtection="1">
      <alignment horizontal="left" vertical="top" wrapText="1"/>
      <protection locked="0"/>
    </xf>
    <xf numFmtId="0" fontId="16" fillId="3" borderId="0" xfId="13" applyFont="1" applyFill="1" applyBorder="1" applyAlignment="1">
      <alignment horizontal="center" vertical="center" wrapText="1"/>
    </xf>
    <xf numFmtId="0" fontId="11" fillId="3" borderId="32" xfId="12" applyFont="1" applyFill="1" applyBorder="1" applyAlignment="1">
      <alignment horizontal="left" vertical="center" wrapText="1"/>
    </xf>
    <xf numFmtId="0" fontId="16" fillId="3" borderId="37" xfId="0" quotePrefix="1" applyFont="1" applyFill="1" applyBorder="1" applyAlignment="1" applyProtection="1">
      <alignment horizontal="left" vertical="top" wrapText="1"/>
      <protection locked="0"/>
    </xf>
    <xf numFmtId="0" fontId="16" fillId="3" borderId="32" xfId="13" applyFont="1" applyFill="1" applyBorder="1" applyAlignment="1">
      <alignment horizontal="left" vertical="center" wrapText="1"/>
    </xf>
    <xf numFmtId="0" fontId="18" fillId="6" borderId="32" xfId="13" applyFont="1" applyFill="1" applyBorder="1" applyAlignment="1">
      <alignment horizontal="left" vertical="center" wrapText="1"/>
    </xf>
    <xf numFmtId="0" fontId="16" fillId="3" borderId="1" xfId="0" quotePrefix="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7" fillId="0" borderId="1" xfId="0" applyFont="1" applyBorder="1" applyAlignment="1">
      <alignment horizontal="center" vertical="center"/>
    </xf>
    <xf numFmtId="0" fontId="16" fillId="0" borderId="1" xfId="0" applyFont="1" applyBorder="1" applyAlignment="1">
      <alignment horizontal="center"/>
    </xf>
    <xf numFmtId="0" fontId="13" fillId="9" borderId="18" xfId="0" applyFont="1" applyFill="1" applyBorder="1" applyAlignment="1">
      <alignment horizontal="center" vertical="center" wrapText="1"/>
    </xf>
    <xf numFmtId="0" fontId="0" fillId="3" borderId="0" xfId="0" applyFill="1" applyBorder="1"/>
    <xf numFmtId="0" fontId="22" fillId="9" borderId="0" xfId="0" applyFont="1" applyFill="1" applyBorder="1" applyAlignment="1">
      <alignment vertical="center" wrapText="1"/>
    </xf>
    <xf numFmtId="0" fontId="0" fillId="0" borderId="0" xfId="0" applyFill="1" applyBorder="1"/>
    <xf numFmtId="0" fontId="16"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16" fillId="0" borderId="0" xfId="0" applyFont="1" applyFill="1" applyBorder="1" applyAlignment="1">
      <alignment wrapText="1"/>
    </xf>
    <xf numFmtId="0" fontId="0" fillId="0" borderId="0" xfId="0" applyFill="1" applyBorder="1" applyAlignment="1">
      <alignment horizontal="left" vertical="center"/>
    </xf>
    <xf numFmtId="0" fontId="0" fillId="0" borderId="0" xfId="0" applyFill="1" applyBorder="1" applyAlignment="1">
      <alignment horizontal="center" vertical="center" wrapText="1"/>
    </xf>
    <xf numFmtId="0" fontId="0" fillId="0" borderId="0" xfId="0" applyFill="1" applyBorder="1" applyAlignment="1">
      <alignment wrapText="1"/>
    </xf>
    <xf numFmtId="0" fontId="13" fillId="9" borderId="1" xfId="0" applyFont="1" applyFill="1" applyBorder="1" applyAlignment="1">
      <alignment horizontal="center" vertical="top" wrapText="1"/>
    </xf>
    <xf numFmtId="0" fontId="12" fillId="3" borderId="1" xfId="11" applyFont="1" applyFill="1" applyBorder="1" applyAlignment="1">
      <alignment horizontal="center" vertical="center" wrapText="1"/>
    </xf>
    <xf numFmtId="9" fontId="6" fillId="10" borderId="0" xfId="0" applyNumberFormat="1" applyFont="1" applyFill="1" applyBorder="1" applyAlignment="1">
      <alignment vertical="center"/>
    </xf>
    <xf numFmtId="0" fontId="0" fillId="0" borderId="17" xfId="0" applyBorder="1" applyAlignment="1">
      <alignment horizontal="center" wrapText="1"/>
    </xf>
    <xf numFmtId="0" fontId="0" fillId="0" borderId="0" xfId="0" applyAlignment="1">
      <alignment horizontal="center"/>
    </xf>
    <xf numFmtId="0" fontId="13" fillId="9" borderId="1" xfId="0" applyFont="1" applyFill="1" applyBorder="1" applyAlignment="1">
      <alignment horizontal="center" vertical="center" wrapText="1"/>
    </xf>
    <xf numFmtId="0" fontId="0" fillId="3" borderId="0" xfId="0" applyFill="1" applyBorder="1" applyAlignment="1">
      <alignment wrapText="1"/>
    </xf>
    <xf numFmtId="0" fontId="0" fillId="3" borderId="0" xfId="0" applyFill="1" applyBorder="1" applyAlignment="1">
      <alignment horizontal="left" vertical="top" wrapText="1"/>
    </xf>
    <xf numFmtId="0" fontId="0" fillId="3" borderId="0" xfId="0" applyFill="1" applyBorder="1" applyAlignment="1">
      <alignment horizontal="center" vertical="center" wrapText="1"/>
    </xf>
    <xf numFmtId="0" fontId="16" fillId="3" borderId="1" xfId="13" applyFont="1" applyFill="1" applyBorder="1" applyAlignment="1">
      <alignment horizontal="center" vertical="center" wrapText="1"/>
    </xf>
    <xf numFmtId="0" fontId="11" fillId="3" borderId="1" xfId="0" applyFont="1" applyFill="1" applyBorder="1" applyAlignment="1">
      <alignment horizontal="left" vertical="center" wrapText="1"/>
    </xf>
    <xf numFmtId="0" fontId="11" fillId="3" borderId="1" xfId="12" applyFont="1" applyFill="1" applyBorder="1" applyAlignment="1">
      <alignment horizontal="left" vertical="center" wrapText="1"/>
    </xf>
    <xf numFmtId="0" fontId="0" fillId="3" borderId="1" xfId="0" applyFill="1" applyBorder="1" applyAlignment="1">
      <alignment wrapText="1"/>
    </xf>
    <xf numFmtId="0" fontId="0" fillId="3" borderId="1" xfId="0" applyFill="1" applyBorder="1" applyAlignment="1">
      <alignment horizontal="center" wrapText="1"/>
    </xf>
    <xf numFmtId="0" fontId="0" fillId="3" borderId="14" xfId="0" applyFill="1" applyBorder="1" applyAlignment="1">
      <alignment horizontal="center" wrapText="1"/>
    </xf>
    <xf numFmtId="0" fontId="0" fillId="0" borderId="0" xfId="0" applyFill="1" applyBorder="1" applyAlignment="1">
      <alignment horizontal="center"/>
    </xf>
    <xf numFmtId="0" fontId="1" fillId="0" borderId="0" xfId="0" applyFont="1" applyFill="1" applyBorder="1" applyAlignment="1">
      <alignment vertical="center" wrapText="1"/>
    </xf>
    <xf numFmtId="0" fontId="0" fillId="0" borderId="1" xfId="0" applyBorder="1" applyAlignment="1">
      <alignment horizontal="center" vertical="center"/>
    </xf>
    <xf numFmtId="0" fontId="11" fillId="3" borderId="1" xfId="12" applyFont="1" applyFill="1" applyBorder="1" applyAlignment="1">
      <alignment horizontal="left" vertical="center" wrapText="1"/>
    </xf>
    <xf numFmtId="0" fontId="13" fillId="9" borderId="25" xfId="0" applyFont="1" applyFill="1" applyBorder="1" applyAlignment="1">
      <alignment horizontal="center" vertical="center" wrapText="1"/>
    </xf>
    <xf numFmtId="0" fontId="16" fillId="0" borderId="1" xfId="0" applyFont="1" applyBorder="1" applyAlignment="1">
      <alignment horizontal="center" vertical="center" wrapText="1"/>
    </xf>
    <xf numFmtId="0" fontId="0" fillId="0" borderId="0" xfId="0" applyAlignment="1">
      <alignment horizontal="left" vertical="top" wrapText="1"/>
    </xf>
    <xf numFmtId="0" fontId="11" fillId="3" borderId="18" xfId="0" applyFont="1" applyFill="1" applyBorder="1" applyAlignment="1">
      <alignment horizontal="left" vertical="center" wrapText="1"/>
    </xf>
    <xf numFmtId="0" fontId="13" fillId="3" borderId="18" xfId="0" applyFont="1" applyFill="1" applyBorder="1" applyAlignment="1">
      <alignment horizontal="center" vertical="center" wrapText="1"/>
    </xf>
    <xf numFmtId="0" fontId="16" fillId="3" borderId="18" xfId="0" quotePrefix="1" applyFont="1" applyFill="1" applyBorder="1" applyAlignment="1">
      <alignment horizontal="center" vertical="center" wrapText="1"/>
    </xf>
    <xf numFmtId="0" fontId="24" fillId="0" borderId="4" xfId="0" applyFont="1" applyBorder="1" applyAlignment="1">
      <alignment horizontal="right" vertical="center" wrapText="1"/>
    </xf>
    <xf numFmtId="0" fontId="16" fillId="3" borderId="0" xfId="0" applyFont="1" applyFill="1" applyBorder="1" applyAlignment="1">
      <alignment horizontal="center" vertical="center" wrapText="1"/>
    </xf>
    <xf numFmtId="44" fontId="16" fillId="3" borderId="0" xfId="2" applyFont="1" applyFill="1" applyBorder="1" applyAlignment="1">
      <alignment wrapText="1"/>
    </xf>
    <xf numFmtId="0" fontId="16" fillId="3" borderId="46" xfId="0" applyFont="1" applyFill="1" applyBorder="1" applyAlignment="1">
      <alignment vertical="center" wrapText="1"/>
    </xf>
    <xf numFmtId="0" fontId="16" fillId="3" borderId="35" xfId="0" applyFont="1" applyFill="1" applyBorder="1" applyAlignment="1">
      <alignment horizontal="center" vertical="center" wrapText="1"/>
    </xf>
    <xf numFmtId="44" fontId="16" fillId="3" borderId="35" xfId="2" applyFont="1" applyFill="1" applyBorder="1" applyAlignment="1">
      <alignment wrapText="1"/>
    </xf>
    <xf numFmtId="44" fontId="16" fillId="3" borderId="38" xfId="2" applyFont="1" applyFill="1" applyBorder="1" applyAlignment="1">
      <alignment wrapText="1"/>
    </xf>
    <xf numFmtId="0" fontId="16" fillId="3" borderId="52" xfId="0" applyFont="1" applyFill="1" applyBorder="1" applyAlignment="1">
      <alignment vertical="center" wrapText="1"/>
    </xf>
    <xf numFmtId="44" fontId="16" fillId="3" borderId="53" xfId="2" applyFont="1" applyFill="1" applyBorder="1" applyAlignment="1">
      <alignment wrapText="1"/>
    </xf>
    <xf numFmtId="0" fontId="24" fillId="3" borderId="52" xfId="0" applyFont="1" applyFill="1" applyBorder="1" applyAlignment="1">
      <alignment horizontal="justify" vertical="center" wrapText="1"/>
    </xf>
    <xf numFmtId="0" fontId="25" fillId="12" borderId="1" xfId="0" applyFont="1" applyFill="1" applyBorder="1" applyAlignment="1">
      <alignment horizontal="left" vertical="center" wrapText="1"/>
    </xf>
    <xf numFmtId="0" fontId="12" fillId="12" borderId="4" xfId="0" applyFont="1" applyFill="1" applyBorder="1" applyAlignment="1">
      <alignment horizontal="left" vertical="center" wrapText="1"/>
    </xf>
    <xf numFmtId="0" fontId="0" fillId="3" borderId="0" xfId="0" applyFill="1" applyBorder="1" applyAlignment="1">
      <alignment vertical="top" wrapText="1"/>
    </xf>
    <xf numFmtId="164" fontId="2" fillId="0" borderId="1" xfId="0" applyNumberFormat="1" applyFont="1" applyBorder="1" applyAlignment="1">
      <alignment horizontal="center" vertical="top" wrapText="1"/>
    </xf>
    <xf numFmtId="0" fontId="11" fillId="3" borderId="1" xfId="0" applyFont="1" applyFill="1" applyBorder="1" applyAlignment="1">
      <alignment horizontal="center" vertical="center" wrapText="1"/>
    </xf>
    <xf numFmtId="0" fontId="0" fillId="3" borderId="0" xfId="0" applyFill="1" applyBorder="1" applyAlignment="1">
      <alignment horizontal="left" vertical="top" wrapText="1"/>
    </xf>
    <xf numFmtId="0" fontId="13" fillId="9" borderId="1" xfId="0" applyFont="1" applyFill="1" applyBorder="1" applyAlignment="1">
      <alignment horizontal="center" vertical="center" wrapText="1"/>
    </xf>
    <xf numFmtId="0" fontId="16" fillId="3" borderId="18" xfId="13" applyFont="1" applyFill="1" applyBorder="1" applyAlignment="1">
      <alignment horizontal="center" wrapText="1"/>
    </xf>
    <xf numFmtId="0" fontId="16" fillId="3" borderId="18" xfId="13" applyFont="1" applyFill="1" applyBorder="1" applyAlignment="1">
      <alignment horizontal="center" vertical="center" wrapText="1"/>
    </xf>
    <xf numFmtId="9" fontId="3" fillId="3" borderId="1" xfId="0" applyNumberFormat="1" applyFont="1" applyFill="1" applyBorder="1" applyAlignment="1">
      <alignment horizontal="center"/>
    </xf>
    <xf numFmtId="0" fontId="11" fillId="3" borderId="18" xfId="12" applyFont="1" applyFill="1" applyBorder="1" applyAlignment="1">
      <alignment horizontal="left" vertical="center" wrapText="1"/>
    </xf>
    <xf numFmtId="0" fontId="11" fillId="3" borderId="25" xfId="12" applyFont="1" applyFill="1" applyBorder="1" applyAlignment="1">
      <alignment horizontal="left" vertical="center" wrapText="1"/>
    </xf>
    <xf numFmtId="0" fontId="16" fillId="3" borderId="25" xfId="13" applyFont="1" applyFill="1" applyBorder="1" applyAlignment="1">
      <alignment horizontal="center" vertical="center" wrapText="1"/>
    </xf>
    <xf numFmtId="0" fontId="16" fillId="3" borderId="25" xfId="0" quotePrefix="1" applyFont="1" applyFill="1" applyBorder="1" applyAlignment="1">
      <alignment horizontal="center" vertical="center" wrapText="1"/>
    </xf>
    <xf numFmtId="0" fontId="0" fillId="12" borderId="1" xfId="0" applyFill="1" applyBorder="1" applyAlignment="1">
      <alignment horizontal="center"/>
    </xf>
    <xf numFmtId="0" fontId="30" fillId="0" borderId="25" xfId="0" applyFont="1" applyBorder="1" applyAlignment="1">
      <alignment horizontal="center" vertical="center"/>
    </xf>
    <xf numFmtId="0" fontId="17" fillId="0" borderId="1" xfId="0" applyFont="1" applyBorder="1" applyAlignment="1">
      <alignment horizontal="center" vertical="center"/>
    </xf>
    <xf numFmtId="0" fontId="16" fillId="0" borderId="1" xfId="0" quotePrefix="1" applyFont="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3" fillId="11" borderId="1" xfId="0" applyFont="1" applyFill="1" applyBorder="1" applyAlignment="1" applyProtection="1">
      <alignment horizontal="left" vertical="top" wrapText="1"/>
      <protection locked="0"/>
    </xf>
    <xf numFmtId="0" fontId="3" fillId="11" borderId="28" xfId="0" applyFont="1" applyFill="1" applyBorder="1" applyAlignment="1" applyProtection="1">
      <alignment horizontal="left" vertical="top" wrapText="1"/>
      <protection locked="0"/>
    </xf>
    <xf numFmtId="164" fontId="29" fillId="0" borderId="25" xfId="0" applyNumberFormat="1" applyFont="1" applyBorder="1" applyAlignment="1">
      <alignment horizontal="center" vertical="top" wrapText="1"/>
    </xf>
    <xf numFmtId="0" fontId="0" fillId="14" borderId="0" xfId="0" applyNumberFormat="1" applyFill="1"/>
    <xf numFmtId="9" fontId="0" fillId="14" borderId="0" xfId="0" applyNumberFormat="1" applyFill="1"/>
    <xf numFmtId="0" fontId="11" fillId="12" borderId="1" xfId="0" applyFont="1" applyFill="1" applyBorder="1" applyAlignment="1" applyProtection="1">
      <alignment horizontal="left" vertical="center" wrapText="1"/>
      <protection locked="0"/>
    </xf>
    <xf numFmtId="0" fontId="0" fillId="3" borderId="0" xfId="0" applyFill="1" applyBorder="1" applyAlignment="1">
      <alignment horizontal="left" vertical="top" wrapText="1"/>
    </xf>
    <xf numFmtId="0" fontId="13" fillId="9" borderId="1" xfId="0" applyFont="1" applyFill="1" applyBorder="1" applyAlignment="1">
      <alignment horizontal="center" vertical="center" wrapText="1"/>
    </xf>
    <xf numFmtId="10" fontId="0" fillId="3" borderId="0" xfId="0" applyNumberFormat="1" applyFill="1" applyBorder="1" applyAlignment="1">
      <alignment wrapText="1"/>
    </xf>
    <xf numFmtId="0" fontId="11" fillId="3" borderId="25" xfId="0" applyFont="1" applyFill="1" applyBorder="1" applyAlignment="1">
      <alignment horizontal="left" vertical="center" wrapText="1"/>
    </xf>
    <xf numFmtId="0" fontId="11" fillId="3" borderId="25"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0" fillId="3" borderId="0" xfId="0" applyFill="1" applyBorder="1" applyAlignment="1">
      <alignment horizontal="left" vertical="top" wrapText="1"/>
    </xf>
    <xf numFmtId="0" fontId="12" fillId="3" borderId="1" xfId="1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2" fillId="3" borderId="1" xfId="12" applyFont="1" applyFill="1" applyBorder="1" applyAlignment="1">
      <alignment horizontal="left" vertical="center" wrapText="1"/>
    </xf>
    <xf numFmtId="0" fontId="16" fillId="3" borderId="1" xfId="12" applyFont="1" applyFill="1" applyBorder="1" applyAlignment="1">
      <alignment horizontal="left"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0" fillId="13" borderId="1" xfId="0" applyFill="1" applyBorder="1" applyAlignment="1">
      <alignment horizontal="center"/>
    </xf>
    <xf numFmtId="0" fontId="0" fillId="16" borderId="1" xfId="0" applyFill="1" applyBorder="1" applyAlignment="1">
      <alignment horizontal="center"/>
    </xf>
    <xf numFmtId="0" fontId="0" fillId="17" borderId="1" xfId="0" applyFill="1" applyBorder="1" applyAlignment="1">
      <alignment horizontal="center"/>
    </xf>
    <xf numFmtId="0" fontId="16" fillId="0" borderId="1" xfId="0" applyFont="1" applyBorder="1" applyAlignment="1">
      <alignment horizontal="center" vertical="center"/>
    </xf>
    <xf numFmtId="0" fontId="16" fillId="3" borderId="0" xfId="0" applyFont="1" applyFill="1" applyAlignment="1">
      <alignment horizontal="center" vertical="center" wrapText="1"/>
    </xf>
    <xf numFmtId="0" fontId="11" fillId="12" borderId="1" xfId="0" applyFont="1" applyFill="1" applyBorder="1" applyAlignment="1">
      <alignment horizontal="left" vertical="center" wrapText="1"/>
    </xf>
    <xf numFmtId="0" fontId="0" fillId="3" borderId="0" xfId="0" applyFill="1"/>
    <xf numFmtId="0" fontId="24" fillId="3" borderId="40" xfId="0" applyFont="1" applyFill="1" applyBorder="1" applyAlignment="1">
      <alignment horizontal="justify" vertical="center" wrapText="1"/>
    </xf>
    <xf numFmtId="0" fontId="0" fillId="3" borderId="36" xfId="0" applyFill="1" applyBorder="1"/>
    <xf numFmtId="0" fontId="16" fillId="3" borderId="36" xfId="0" applyFont="1" applyFill="1" applyBorder="1" applyAlignment="1">
      <alignment horizontal="center" vertical="center" wrapText="1"/>
    </xf>
    <xf numFmtId="44" fontId="16" fillId="3" borderId="36" xfId="2" applyFont="1" applyFill="1" applyBorder="1" applyAlignment="1">
      <alignment wrapText="1"/>
    </xf>
    <xf numFmtId="44" fontId="16" fillId="3" borderId="39" xfId="2" applyFont="1" applyFill="1" applyBorder="1" applyAlignment="1">
      <alignment wrapText="1"/>
    </xf>
    <xf numFmtId="0" fontId="0" fillId="19" borderId="1" xfId="0" applyFill="1" applyBorder="1" applyAlignment="1">
      <alignment horizontal="center"/>
    </xf>
    <xf numFmtId="0" fontId="12" fillId="3" borderId="18" xfId="11"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1" xfId="0" applyFont="1" applyBorder="1" applyAlignment="1">
      <alignment vertical="center" wrapText="1"/>
    </xf>
    <xf numFmtId="0" fontId="24" fillId="0" borderId="1" xfId="0" applyFont="1" applyBorder="1" applyAlignment="1">
      <alignment vertical="center" wrapText="1"/>
    </xf>
    <xf numFmtId="0" fontId="13" fillId="9" borderId="1" xfId="0" applyFont="1" applyFill="1" applyBorder="1" applyAlignment="1">
      <alignment horizontal="center" vertical="center" wrapText="1"/>
    </xf>
    <xf numFmtId="0" fontId="13" fillId="9" borderId="1" xfId="0" applyFont="1" applyFill="1" applyBorder="1" applyAlignment="1">
      <alignment horizontal="center" vertical="top" wrapText="1"/>
    </xf>
    <xf numFmtId="0" fontId="3" fillId="0" borderId="0" xfId="0" applyFont="1"/>
    <xf numFmtId="2" fontId="11" fillId="0" borderId="1" xfId="11" applyNumberFormat="1" applyFont="1" applyFill="1" applyBorder="1" applyAlignment="1">
      <alignment horizontal="center" vertical="center" wrapText="1"/>
    </xf>
    <xf numFmtId="0" fontId="22" fillId="9" borderId="0" xfId="0" applyFont="1" applyFill="1" applyAlignment="1">
      <alignment horizontal="center" vertical="center" wrapText="1"/>
    </xf>
    <xf numFmtId="0" fontId="11" fillId="3" borderId="32" xfId="0" applyFont="1" applyFill="1" applyBorder="1" applyAlignment="1">
      <alignment horizontal="left" vertical="center" wrapText="1"/>
    </xf>
    <xf numFmtId="0" fontId="11" fillId="3" borderId="37" xfId="0" applyFont="1" applyFill="1" applyBorder="1" applyAlignment="1">
      <alignment horizontal="left" vertical="center" wrapText="1"/>
    </xf>
    <xf numFmtId="0" fontId="3" fillId="11" borderId="1" xfId="0" applyNumberFormat="1" applyFont="1" applyFill="1" applyBorder="1" applyAlignment="1" applyProtection="1">
      <alignment horizontal="left" vertical="top" wrapText="1"/>
      <protection locked="0"/>
    </xf>
    <xf numFmtId="0" fontId="3" fillId="11" borderId="25" xfId="0" applyFont="1" applyFill="1" applyBorder="1" applyAlignment="1" applyProtection="1">
      <alignment horizontal="left" vertical="top" wrapText="1"/>
      <protection locked="0"/>
    </xf>
    <xf numFmtId="0" fontId="3" fillId="11" borderId="17" xfId="0" applyFont="1" applyFill="1" applyBorder="1" applyAlignment="1" applyProtection="1">
      <alignment horizontal="left" vertical="top" wrapText="1"/>
      <protection locked="0"/>
    </xf>
    <xf numFmtId="0" fontId="3" fillId="11" borderId="34" xfId="0" applyFont="1" applyFill="1" applyBorder="1" applyAlignment="1" applyProtection="1">
      <alignment horizontal="left" vertical="top" wrapText="1"/>
      <protection locked="0"/>
    </xf>
    <xf numFmtId="0" fontId="3" fillId="11" borderId="14" xfId="0" applyFont="1" applyFill="1" applyBorder="1" applyAlignment="1" applyProtection="1">
      <alignment horizontal="left" vertical="top" wrapText="1"/>
      <protection locked="0"/>
    </xf>
    <xf numFmtId="0" fontId="13" fillId="9" borderId="28" xfId="0" applyFont="1" applyFill="1" applyBorder="1" applyAlignment="1">
      <alignment horizontal="center" vertical="center" wrapText="1"/>
    </xf>
    <xf numFmtId="0" fontId="13" fillId="9" borderId="41" xfId="0" applyFont="1" applyFill="1" applyBorder="1" applyAlignment="1">
      <alignment horizontal="center" vertical="center" wrapText="1"/>
    </xf>
    <xf numFmtId="0" fontId="13" fillId="9" borderId="30" xfId="0" applyFont="1" applyFill="1" applyBorder="1" applyAlignment="1">
      <alignment horizontal="center" vertical="center" wrapText="1"/>
    </xf>
    <xf numFmtId="0" fontId="4" fillId="3" borderId="34" xfId="1" quotePrefix="1" applyFill="1" applyBorder="1" applyAlignment="1">
      <alignment horizontal="left" vertical="center" wrapText="1"/>
    </xf>
    <xf numFmtId="0" fontId="16" fillId="3" borderId="34" xfId="0" quotePrefix="1" applyFont="1" applyFill="1" applyBorder="1" applyAlignment="1">
      <alignment horizontal="left" vertical="center" wrapText="1"/>
    </xf>
    <xf numFmtId="0" fontId="16" fillId="3" borderId="14" xfId="0" quotePrefix="1" applyFont="1" applyFill="1" applyBorder="1" applyAlignment="1">
      <alignment horizontal="left" vertical="center" wrapText="1"/>
    </xf>
    <xf numFmtId="0" fontId="12" fillId="3" borderId="18" xfId="11" applyFont="1" applyFill="1" applyBorder="1" applyAlignment="1">
      <alignment horizontal="center" vertical="center" wrapText="1"/>
    </xf>
    <xf numFmtId="0" fontId="12" fillId="3" borderId="26" xfId="11" applyFont="1" applyFill="1" applyBorder="1" applyAlignment="1">
      <alignment horizontal="center" vertical="center" wrapText="1"/>
    </xf>
    <xf numFmtId="0" fontId="12" fillId="3" borderId="44" xfId="11" applyFont="1" applyFill="1" applyBorder="1" applyAlignment="1">
      <alignment horizontal="center" vertical="center" wrapText="1"/>
    </xf>
    <xf numFmtId="0" fontId="12" fillId="3" borderId="25" xfId="11" applyFont="1" applyFill="1" applyBorder="1" applyAlignment="1">
      <alignment horizontal="center" vertical="center" wrapText="1"/>
    </xf>
    <xf numFmtId="0" fontId="11" fillId="11" borderId="1" xfId="0" quotePrefix="1" applyFont="1" applyFill="1" applyBorder="1" applyAlignment="1" applyProtection="1">
      <alignment horizontal="left" vertical="top" wrapText="1"/>
      <protection locked="0"/>
    </xf>
    <xf numFmtId="0" fontId="3" fillId="11" borderId="28" xfId="0" applyFont="1" applyFill="1" applyBorder="1" applyAlignment="1" applyProtection="1">
      <alignment horizontal="left" vertical="top" wrapText="1"/>
      <protection locked="0"/>
    </xf>
    <xf numFmtId="0" fontId="3" fillId="11" borderId="41" xfId="0" applyFont="1" applyFill="1" applyBorder="1" applyAlignment="1" applyProtection="1">
      <alignment horizontal="left" vertical="top" wrapText="1"/>
      <protection locked="0"/>
    </xf>
    <xf numFmtId="0" fontId="3" fillId="11" borderId="30" xfId="0" applyFont="1" applyFill="1" applyBorder="1" applyAlignment="1" applyProtection="1">
      <alignment horizontal="left" vertical="top" wrapText="1"/>
      <protection locked="0"/>
    </xf>
    <xf numFmtId="0" fontId="11" fillId="3" borderId="17" xfId="12" applyFont="1" applyFill="1" applyBorder="1" applyAlignment="1">
      <alignment horizontal="center" vertical="center" wrapText="1"/>
    </xf>
    <xf numFmtId="0" fontId="11" fillId="3" borderId="34" xfId="12" applyFont="1" applyFill="1" applyBorder="1" applyAlignment="1">
      <alignment horizontal="center" vertical="center" wrapText="1"/>
    </xf>
    <xf numFmtId="0" fontId="11" fillId="3" borderId="1" xfId="12" applyFont="1" applyFill="1" applyBorder="1" applyAlignment="1">
      <alignment horizontal="center" vertical="center" wrapText="1"/>
    </xf>
    <xf numFmtId="0" fontId="26" fillId="9" borderId="0" xfId="0" applyFont="1" applyFill="1" applyBorder="1" applyAlignment="1">
      <alignment horizontal="center" vertical="center" wrapText="1"/>
    </xf>
    <xf numFmtId="0" fontId="26" fillId="9" borderId="43" xfId="0" applyFont="1" applyFill="1" applyBorder="1" applyAlignment="1">
      <alignment horizontal="center" vertical="center" wrapText="1"/>
    </xf>
    <xf numFmtId="0" fontId="22" fillId="9" borderId="0" xfId="0" applyFont="1" applyFill="1" applyBorder="1" applyAlignment="1">
      <alignment horizontal="center" vertical="center" wrapText="1"/>
    </xf>
    <xf numFmtId="9" fontId="6" fillId="10" borderId="0"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0" fontId="13" fillId="9" borderId="25"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42" xfId="11" applyFont="1" applyFill="1" applyBorder="1" applyAlignment="1">
      <alignment horizontal="left" vertical="top" wrapText="1"/>
    </xf>
    <xf numFmtId="0" fontId="11" fillId="3" borderId="43" xfId="11" applyFont="1" applyFill="1" applyBorder="1" applyAlignment="1">
      <alignment horizontal="left" vertical="top" wrapText="1"/>
    </xf>
    <xf numFmtId="0" fontId="11" fillId="3" borderId="29" xfId="11" applyFont="1" applyFill="1" applyBorder="1" applyAlignment="1">
      <alignment horizontal="left" vertical="top" wrapText="1"/>
    </xf>
    <xf numFmtId="0" fontId="3" fillId="11" borderId="1" xfId="0" applyFont="1" applyFill="1" applyBorder="1" applyAlignment="1" applyProtection="1">
      <alignment horizontal="left" vertical="top" wrapText="1"/>
      <protection locked="0"/>
    </xf>
    <xf numFmtId="0" fontId="11" fillId="3" borderId="28" xfId="11" applyFont="1" applyFill="1" applyBorder="1" applyAlignment="1">
      <alignment horizontal="left" vertical="top" wrapText="1"/>
    </xf>
    <xf numFmtId="0" fontId="11" fillId="3" borderId="41" xfId="11" applyFont="1" applyFill="1" applyBorder="1" applyAlignment="1">
      <alignment horizontal="left" vertical="top" wrapText="1"/>
    </xf>
    <xf numFmtId="0" fontId="11" fillId="3" borderId="30" xfId="11" applyFont="1" applyFill="1" applyBorder="1" applyAlignment="1">
      <alignment horizontal="left" vertical="top" wrapText="1"/>
    </xf>
    <xf numFmtId="0" fontId="0" fillId="3" borderId="44" xfId="0" applyFill="1" applyBorder="1" applyAlignment="1">
      <alignment horizontal="left" vertical="top" wrapText="1"/>
    </xf>
    <xf numFmtId="0" fontId="0" fillId="3" borderId="0" xfId="0" applyFill="1" applyBorder="1" applyAlignment="1">
      <alignment horizontal="left" vertical="top" wrapText="1"/>
    </xf>
    <xf numFmtId="0" fontId="4" fillId="3" borderId="0" xfId="1" applyFill="1" applyBorder="1" applyAlignment="1">
      <alignment horizontal="left" vertical="top" wrapText="1"/>
    </xf>
    <xf numFmtId="0" fontId="4" fillId="3" borderId="31" xfId="1" applyFill="1" applyBorder="1" applyAlignment="1">
      <alignment horizontal="left" vertical="top" wrapText="1"/>
    </xf>
    <xf numFmtId="0" fontId="11" fillId="3" borderId="17"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3" fillId="9" borderId="34" xfId="0" applyFont="1" applyFill="1" applyBorder="1" applyAlignment="1">
      <alignment horizontal="center" vertical="center" wrapText="1"/>
    </xf>
    <xf numFmtId="0" fontId="13" fillId="9" borderId="14"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0" fillId="0" borderId="34" xfId="0" applyBorder="1" applyAlignment="1">
      <alignment horizontal="left" vertical="top" wrapText="1"/>
    </xf>
    <xf numFmtId="0" fontId="0" fillId="0" borderId="14" xfId="0" applyBorder="1" applyAlignment="1">
      <alignment horizontal="left" vertical="top" wrapText="1"/>
    </xf>
    <xf numFmtId="0" fontId="12" fillId="3" borderId="18"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3" fillId="9" borderId="42" xfId="0" applyFont="1" applyFill="1" applyBorder="1" applyAlignment="1">
      <alignment horizontal="center" vertical="center" wrapText="1"/>
    </xf>
    <xf numFmtId="0" fontId="13" fillId="9" borderId="43" xfId="0" applyFont="1" applyFill="1" applyBorder="1" applyAlignment="1">
      <alignment horizontal="center" vertical="center" wrapText="1"/>
    </xf>
    <xf numFmtId="0" fontId="13" fillId="9" borderId="29" xfId="0" applyFont="1" applyFill="1" applyBorder="1" applyAlignment="1">
      <alignment horizontal="center" vertical="center" wrapText="1"/>
    </xf>
    <xf numFmtId="0" fontId="13" fillId="9" borderId="1" xfId="0" applyFont="1" applyFill="1" applyBorder="1" applyAlignment="1">
      <alignment horizontal="center" vertical="top" wrapText="1"/>
    </xf>
    <xf numFmtId="0" fontId="26" fillId="9" borderId="46" xfId="0" applyFont="1" applyFill="1" applyBorder="1" applyAlignment="1">
      <alignment horizontal="center" vertical="center" wrapText="1"/>
    </xf>
    <xf numFmtId="0" fontId="22" fillId="9" borderId="35" xfId="0" applyFont="1" applyFill="1" applyBorder="1" applyAlignment="1">
      <alignment horizontal="center" vertical="center" wrapText="1"/>
    </xf>
    <xf numFmtId="0" fontId="22" fillId="9" borderId="40" xfId="0" applyFont="1" applyFill="1" applyBorder="1" applyAlignment="1">
      <alignment horizontal="center" vertical="center" wrapText="1"/>
    </xf>
    <xf numFmtId="0" fontId="22" fillId="9" borderId="36" xfId="0" applyFont="1" applyFill="1" applyBorder="1" applyAlignment="1">
      <alignment horizontal="center" vertical="center" wrapText="1"/>
    </xf>
    <xf numFmtId="0" fontId="22" fillId="9" borderId="49" xfId="0" applyFont="1" applyFill="1" applyBorder="1" applyAlignment="1">
      <alignment horizontal="center" vertical="center" wrapText="1"/>
    </xf>
    <xf numFmtId="0" fontId="22" fillId="9" borderId="50" xfId="0" applyFont="1" applyFill="1" applyBorder="1" applyAlignment="1">
      <alignment horizontal="center" vertical="center" wrapText="1"/>
    </xf>
    <xf numFmtId="9" fontId="6" fillId="10" borderId="36" xfId="0" applyNumberFormat="1" applyFont="1" applyFill="1" applyBorder="1" applyAlignment="1">
      <alignment horizontal="center" vertical="center"/>
    </xf>
    <xf numFmtId="9" fontId="6" fillId="10" borderId="48" xfId="0" applyNumberFormat="1" applyFont="1" applyFill="1" applyBorder="1" applyAlignment="1">
      <alignment horizontal="center" vertical="center"/>
    </xf>
    <xf numFmtId="165" fontId="12" fillId="3" borderId="18" xfId="11" applyNumberFormat="1" applyFont="1" applyFill="1" applyBorder="1" applyAlignment="1">
      <alignment horizontal="center" vertical="center" wrapText="1"/>
    </xf>
    <xf numFmtId="165" fontId="12" fillId="3" borderId="25" xfId="11" applyNumberFormat="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25" xfId="0" applyFont="1" applyFill="1" applyBorder="1" applyAlignment="1">
      <alignment horizontal="center" vertical="center" wrapText="1"/>
    </xf>
    <xf numFmtId="2" fontId="12" fillId="3" borderId="18" xfId="11" applyNumberFormat="1" applyFont="1" applyFill="1" applyBorder="1" applyAlignment="1">
      <alignment horizontal="center" vertical="center" wrapText="1"/>
    </xf>
    <xf numFmtId="2" fontId="12" fillId="3" borderId="25" xfId="11" applyNumberFormat="1" applyFont="1" applyFill="1" applyBorder="1" applyAlignment="1">
      <alignment horizontal="center" vertical="center" wrapText="1"/>
    </xf>
    <xf numFmtId="2" fontId="12" fillId="11" borderId="18" xfId="11" applyNumberFormat="1" applyFont="1" applyFill="1" applyBorder="1" applyAlignment="1" applyProtection="1">
      <alignment horizontal="center" vertical="center" wrapText="1"/>
      <protection locked="0"/>
    </xf>
    <xf numFmtId="2" fontId="12" fillId="11" borderId="25" xfId="11" applyNumberFormat="1" applyFont="1" applyFill="1" applyBorder="1" applyAlignment="1" applyProtection="1">
      <alignment horizontal="center" vertical="center" wrapText="1"/>
      <protection locked="0"/>
    </xf>
    <xf numFmtId="2" fontId="13" fillId="8" borderId="1" xfId="11"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6" fillId="3" borderId="18" xfId="13" applyFont="1" applyFill="1" applyBorder="1" applyAlignment="1">
      <alignment horizontal="center" vertical="center" wrapText="1"/>
    </xf>
    <xf numFmtId="0" fontId="16" fillId="3" borderId="25" xfId="13" applyFont="1" applyFill="1" applyBorder="1" applyAlignment="1">
      <alignment horizontal="center" vertical="center" wrapText="1"/>
    </xf>
    <xf numFmtId="0" fontId="11" fillId="3" borderId="1" xfId="11" applyFont="1" applyFill="1" applyBorder="1" applyAlignment="1">
      <alignment horizontal="center" vertical="center" wrapText="1"/>
    </xf>
    <xf numFmtId="0" fontId="12" fillId="3" borderId="1" xfId="11" applyFont="1" applyFill="1" applyBorder="1" applyAlignment="1">
      <alignment horizontal="center" vertical="center" wrapText="1"/>
    </xf>
    <xf numFmtId="0" fontId="3" fillId="11" borderId="17" xfId="0" applyFont="1" applyFill="1" applyBorder="1" applyAlignment="1" applyProtection="1">
      <alignment horizontal="center" vertical="top" wrapText="1"/>
      <protection locked="0"/>
    </xf>
    <xf numFmtId="0" fontId="3" fillId="11" borderId="34" xfId="0" applyFont="1" applyFill="1" applyBorder="1" applyAlignment="1" applyProtection="1">
      <alignment horizontal="center" vertical="top" wrapText="1"/>
      <protection locked="0"/>
    </xf>
    <xf numFmtId="0" fontId="3" fillId="11" borderId="14" xfId="0" applyFont="1" applyFill="1" applyBorder="1" applyAlignment="1" applyProtection="1">
      <alignment horizontal="center" vertical="top" wrapText="1"/>
      <protection locked="0"/>
    </xf>
    <xf numFmtId="0" fontId="12" fillId="3" borderId="28" xfId="11" applyFont="1" applyFill="1" applyBorder="1" applyAlignment="1">
      <alignment horizontal="center" vertical="center" wrapText="1"/>
    </xf>
    <xf numFmtId="0" fontId="12" fillId="3" borderId="41" xfId="11" applyFont="1" applyFill="1" applyBorder="1" applyAlignment="1">
      <alignment horizontal="center" vertical="center" wrapText="1"/>
    </xf>
    <xf numFmtId="0" fontId="12" fillId="3" borderId="30" xfId="11" applyFont="1" applyFill="1" applyBorder="1" applyAlignment="1">
      <alignment horizontal="center" vertical="center" wrapText="1"/>
    </xf>
    <xf numFmtId="0" fontId="16" fillId="11" borderId="17" xfId="0" applyFont="1" applyFill="1" applyBorder="1" applyAlignment="1" applyProtection="1">
      <alignment horizontal="left" vertical="top" wrapText="1"/>
      <protection locked="0"/>
    </xf>
    <xf numFmtId="0" fontId="16" fillId="11" borderId="34" xfId="0" applyFont="1" applyFill="1" applyBorder="1" applyAlignment="1" applyProtection="1">
      <alignment horizontal="left" vertical="top" wrapText="1"/>
      <protection locked="0"/>
    </xf>
    <xf numFmtId="0" fontId="16" fillId="11" borderId="14" xfId="0" applyFont="1" applyFill="1" applyBorder="1" applyAlignment="1" applyProtection="1">
      <alignment horizontal="left" vertical="top" wrapText="1"/>
      <protection locked="0"/>
    </xf>
    <xf numFmtId="2" fontId="11" fillId="11" borderId="17" xfId="11" applyNumberFormat="1" applyFont="1" applyFill="1" applyBorder="1" applyAlignment="1">
      <alignment horizontal="center" vertical="center" wrapText="1"/>
    </xf>
    <xf numFmtId="2" fontId="11" fillId="11" borderId="34" xfId="11" applyNumberFormat="1" applyFont="1" applyFill="1" applyBorder="1" applyAlignment="1">
      <alignment horizontal="center" vertical="center" wrapText="1"/>
    </xf>
    <xf numFmtId="2" fontId="11" fillId="11" borderId="14" xfId="11" applyNumberFormat="1" applyFont="1" applyFill="1" applyBorder="1" applyAlignment="1">
      <alignment horizontal="center" vertical="center" wrapText="1"/>
    </xf>
    <xf numFmtId="2" fontId="13" fillId="8" borderId="17" xfId="11" applyNumberFormat="1" applyFont="1" applyFill="1" applyBorder="1" applyAlignment="1">
      <alignment horizontal="center" vertical="center" wrapText="1"/>
    </xf>
    <xf numFmtId="2" fontId="13" fillId="8" borderId="34" xfId="11" applyNumberFormat="1" applyFont="1" applyFill="1" applyBorder="1" applyAlignment="1">
      <alignment horizontal="center" vertical="center" wrapText="1"/>
    </xf>
    <xf numFmtId="2" fontId="13" fillId="8" borderId="14" xfId="11" applyNumberFormat="1" applyFont="1" applyFill="1" applyBorder="1" applyAlignment="1">
      <alignment horizontal="center" vertical="center" wrapText="1"/>
    </xf>
    <xf numFmtId="0" fontId="2" fillId="0" borderId="1" xfId="0" quotePrefix="1" applyFont="1" applyBorder="1" applyAlignment="1">
      <alignment horizontal="center" vertical="center"/>
    </xf>
    <xf numFmtId="2" fontId="12" fillId="3" borderId="34" xfId="11" applyNumberFormat="1" applyFont="1" applyFill="1" applyBorder="1" applyAlignment="1">
      <alignment horizontal="center" vertical="center" wrapText="1"/>
    </xf>
    <xf numFmtId="2" fontId="12" fillId="3" borderId="14" xfId="11" applyNumberFormat="1" applyFont="1" applyFill="1" applyBorder="1" applyAlignment="1">
      <alignment horizontal="center" vertical="center" wrapText="1"/>
    </xf>
    <xf numFmtId="2" fontId="12" fillId="3" borderId="42" xfId="11" applyNumberFormat="1" applyFont="1" applyFill="1" applyBorder="1" applyAlignment="1">
      <alignment horizontal="center" vertical="center" wrapText="1"/>
    </xf>
    <xf numFmtId="2" fontId="12" fillId="3" borderId="43" xfId="11" applyNumberFormat="1" applyFont="1" applyFill="1" applyBorder="1" applyAlignment="1">
      <alignment horizontal="center" vertical="center" wrapText="1"/>
    </xf>
    <xf numFmtId="2" fontId="12" fillId="3" borderId="29" xfId="11" applyNumberFormat="1" applyFont="1" applyFill="1" applyBorder="1" applyAlignment="1">
      <alignment horizontal="center" vertical="center" wrapText="1"/>
    </xf>
    <xf numFmtId="165" fontId="12" fillId="0" borderId="18" xfId="11" applyNumberFormat="1" applyFont="1" applyFill="1" applyBorder="1" applyAlignment="1">
      <alignment horizontal="center" vertical="center" wrapText="1"/>
    </xf>
    <xf numFmtId="165" fontId="12" fillId="0" borderId="26" xfId="11" applyNumberFormat="1" applyFont="1" applyFill="1" applyBorder="1" applyAlignment="1">
      <alignment horizontal="center" vertical="center" wrapText="1"/>
    </xf>
    <xf numFmtId="2" fontId="28" fillId="0" borderId="18" xfId="11" applyNumberFormat="1" applyFont="1" applyFill="1" applyBorder="1" applyAlignment="1">
      <alignment horizontal="center" vertical="center" wrapText="1"/>
    </xf>
    <xf numFmtId="2" fontId="28" fillId="0" borderId="26" xfId="11" applyNumberFormat="1" applyFont="1" applyFill="1" applyBorder="1" applyAlignment="1">
      <alignment horizontal="center" vertical="center" wrapText="1"/>
    </xf>
    <xf numFmtId="2" fontId="11" fillId="0" borderId="18" xfId="11" applyNumberFormat="1" applyFont="1" applyFill="1" applyBorder="1" applyAlignment="1">
      <alignment horizontal="center" vertical="center" wrapText="1"/>
    </xf>
    <xf numFmtId="2" fontId="11" fillId="0" borderId="26" xfId="11" applyNumberFormat="1" applyFont="1" applyFill="1" applyBorder="1" applyAlignment="1">
      <alignment horizontal="center" vertical="center" wrapText="1"/>
    </xf>
    <xf numFmtId="2" fontId="12" fillId="0" borderId="17" xfId="11" applyNumberFormat="1" applyFont="1" applyFill="1" applyBorder="1" applyAlignment="1">
      <alignment horizontal="center" vertical="center" wrapText="1"/>
    </xf>
    <xf numFmtId="2" fontId="12" fillId="0" borderId="34" xfId="11" applyNumberFormat="1" applyFont="1" applyFill="1" applyBorder="1" applyAlignment="1">
      <alignment horizontal="center" vertical="center" wrapText="1"/>
    </xf>
    <xf numFmtId="2" fontId="12" fillId="0" borderId="14" xfId="11" applyNumberFormat="1" applyFont="1" applyFill="1" applyBorder="1" applyAlignment="1">
      <alignment horizontal="center" vertical="center" wrapText="1"/>
    </xf>
    <xf numFmtId="0" fontId="17" fillId="11" borderId="17" xfId="0" applyFont="1" applyFill="1" applyBorder="1" applyAlignment="1" applyProtection="1">
      <alignment horizontal="center" vertical="center"/>
      <protection locked="0"/>
    </xf>
    <xf numFmtId="0" fontId="17" fillId="11" borderId="34" xfId="0" applyFont="1" applyFill="1" applyBorder="1" applyAlignment="1" applyProtection="1">
      <alignment horizontal="center" vertical="center"/>
      <protection locked="0"/>
    </xf>
    <xf numFmtId="0" fontId="17" fillId="11" borderId="14" xfId="0" applyFont="1" applyFill="1" applyBorder="1" applyAlignment="1" applyProtection="1">
      <alignment horizontal="center" vertical="center"/>
      <protection locked="0"/>
    </xf>
    <xf numFmtId="0" fontId="17" fillId="11" borderId="1" xfId="0" applyFont="1" applyFill="1" applyBorder="1" applyAlignment="1" applyProtection="1">
      <alignment horizontal="center" vertical="center"/>
      <protection locked="0"/>
    </xf>
    <xf numFmtId="0" fontId="22" fillId="9" borderId="46" xfId="0" applyFont="1" applyFill="1" applyBorder="1" applyAlignment="1">
      <alignment horizontal="center" vertical="center" wrapText="1"/>
    </xf>
    <xf numFmtId="0" fontId="17" fillId="11" borderId="17" xfId="0" applyFont="1" applyFill="1" applyBorder="1" applyAlignment="1" applyProtection="1">
      <alignment horizontal="center" vertical="center" wrapText="1"/>
      <protection locked="0"/>
    </xf>
    <xf numFmtId="0" fontId="17" fillId="11" borderId="34" xfId="0" applyFont="1" applyFill="1" applyBorder="1" applyAlignment="1" applyProtection="1">
      <alignment horizontal="center" vertical="center" wrapText="1"/>
      <protection locked="0"/>
    </xf>
    <xf numFmtId="0" fontId="17" fillId="11" borderId="14" xfId="0" applyFont="1" applyFill="1" applyBorder="1" applyAlignment="1" applyProtection="1">
      <alignment horizontal="center" vertical="center" wrapText="1"/>
      <protection locked="0"/>
    </xf>
    <xf numFmtId="0" fontId="17" fillId="11" borderId="1" xfId="0" applyFont="1" applyFill="1" applyBorder="1" applyAlignment="1" applyProtection="1">
      <alignment horizontal="center" vertical="center" wrapText="1"/>
      <protection locked="0"/>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29" xfId="0" applyFont="1" applyBorder="1" applyAlignment="1">
      <alignment horizontal="center" vertical="center" wrapText="1"/>
    </xf>
    <xf numFmtId="0" fontId="11" fillId="3" borderId="54"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54" xfId="0" applyFont="1" applyFill="1" applyBorder="1" applyAlignment="1">
      <alignment horizontal="left" vertical="center" wrapText="1"/>
    </xf>
    <xf numFmtId="0" fontId="12" fillId="18" borderId="56" xfId="0" applyFont="1" applyFill="1" applyBorder="1" applyAlignment="1">
      <alignment horizontal="center" vertical="center" wrapText="1"/>
    </xf>
    <xf numFmtId="0" fontId="12" fillId="18" borderId="35" xfId="0" applyFont="1" applyFill="1" applyBorder="1" applyAlignment="1">
      <alignment horizontal="center" vertical="center" wrapText="1"/>
    </xf>
    <xf numFmtId="0" fontId="12" fillId="18" borderId="38"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34" xfId="0" applyFont="1" applyBorder="1" applyAlignment="1">
      <alignment horizontal="left" vertical="center" wrapText="1"/>
    </xf>
    <xf numFmtId="0" fontId="24" fillId="0" borderId="14" xfId="0" applyFont="1" applyBorder="1" applyAlignment="1">
      <alignment horizontal="left" vertical="center" wrapText="1"/>
    </xf>
    <xf numFmtId="0" fontId="0" fillId="11" borderId="1" xfId="0" applyFill="1" applyBorder="1" applyAlignment="1" applyProtection="1">
      <alignment horizontal="left" vertical="center"/>
      <protection locked="0"/>
    </xf>
    <xf numFmtId="0" fontId="0" fillId="11" borderId="60" xfId="0" applyFill="1" applyBorder="1" applyAlignment="1" applyProtection="1">
      <alignment horizontal="left" vertical="center"/>
      <protection locked="0"/>
    </xf>
    <xf numFmtId="0" fontId="12" fillId="18" borderId="45" xfId="0" applyFont="1" applyFill="1" applyBorder="1" applyAlignment="1">
      <alignment horizontal="center" vertical="center" wrapText="1"/>
    </xf>
    <xf numFmtId="0" fontId="12" fillId="18" borderId="51" xfId="0" applyFont="1" applyFill="1" applyBorder="1" applyAlignment="1">
      <alignment horizontal="center" vertical="center" wrapText="1"/>
    </xf>
    <xf numFmtId="0" fontId="24" fillId="0" borderId="62" xfId="0" applyFont="1" applyBorder="1" applyAlignment="1">
      <alignment horizontal="left" vertical="center" wrapText="1"/>
    </xf>
    <xf numFmtId="0" fontId="24" fillId="0" borderId="63" xfId="0" applyFont="1" applyBorder="1" applyAlignment="1">
      <alignment horizontal="left" vertical="center" wrapText="1"/>
    </xf>
    <xf numFmtId="0" fontId="24" fillId="0" borderId="64" xfId="0" applyFont="1" applyBorder="1" applyAlignment="1">
      <alignment horizontal="left" vertical="center" wrapText="1"/>
    </xf>
    <xf numFmtId="0" fontId="0" fillId="3" borderId="6"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61" xfId="0" applyBorder="1" applyAlignment="1">
      <alignment horizontal="center" vertical="center"/>
    </xf>
    <xf numFmtId="0" fontId="24" fillId="0" borderId="42" xfId="0" applyFont="1" applyBorder="1" applyAlignment="1">
      <alignment horizontal="left" vertical="center" wrapText="1"/>
    </xf>
    <xf numFmtId="0" fontId="24" fillId="0" borderId="43" xfId="0" applyFont="1" applyBorder="1" applyAlignment="1">
      <alignment horizontal="left" vertical="center" wrapText="1"/>
    </xf>
    <xf numFmtId="0" fontId="24" fillId="0" borderId="29" xfId="0" applyFont="1" applyBorder="1" applyAlignment="1">
      <alignment horizontal="left" vertical="center" wrapText="1"/>
    </xf>
    <xf numFmtId="0" fontId="0" fillId="11" borderId="25" xfId="0" applyFill="1" applyBorder="1" applyAlignment="1" applyProtection="1">
      <alignment horizontal="left" vertical="center"/>
      <protection locked="0"/>
    </xf>
    <xf numFmtId="0" fontId="0" fillId="11" borderId="58" xfId="0" applyFill="1" applyBorder="1" applyAlignment="1" applyProtection="1">
      <alignment horizontal="left" vertical="center"/>
      <protection locked="0"/>
    </xf>
    <xf numFmtId="0" fontId="11" fillId="0" borderId="17"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64" xfId="0" applyFont="1" applyBorder="1" applyAlignment="1">
      <alignment horizontal="center" vertical="center" wrapText="1"/>
    </xf>
    <xf numFmtId="0" fontId="0" fillId="0" borderId="65" xfId="0" applyBorder="1" applyAlignment="1">
      <alignment horizontal="center" vertical="center"/>
    </xf>
    <xf numFmtId="0" fontId="0" fillId="0" borderId="52" xfId="0" applyBorder="1" applyAlignment="1">
      <alignment horizontal="center" vertical="center"/>
    </xf>
    <xf numFmtId="0" fontId="0" fillId="0" borderId="40" xfId="0" applyBorder="1" applyAlignment="1">
      <alignment horizontal="center" vertical="center"/>
    </xf>
    <xf numFmtId="0" fontId="11" fillId="0" borderId="17" xfId="0" applyFont="1" applyBorder="1" applyAlignment="1">
      <alignment horizontal="left" vertical="center" wrapText="1"/>
    </xf>
    <xf numFmtId="0" fontId="11" fillId="0" borderId="34" xfId="0" applyFont="1" applyBorder="1" applyAlignment="1">
      <alignment horizontal="left" vertical="center" wrapText="1"/>
    </xf>
    <xf numFmtId="0" fontId="11" fillId="0" borderId="14" xfId="0" applyFont="1" applyBorder="1" applyAlignment="1">
      <alignment horizontal="left" vertical="center" wrapText="1"/>
    </xf>
    <xf numFmtId="0" fontId="0" fillId="0" borderId="62" xfId="0" applyBorder="1" applyAlignment="1" applyProtection="1">
      <alignment horizontal="left" vertical="center"/>
      <protection locked="0"/>
    </xf>
    <xf numFmtId="0" fontId="0" fillId="0" borderId="63" xfId="0" applyBorder="1" applyAlignment="1" applyProtection="1">
      <alignment horizontal="left" vertical="center"/>
      <protection locked="0"/>
    </xf>
    <xf numFmtId="0" fontId="0" fillId="0" borderId="66" xfId="0" applyBorder="1" applyAlignment="1" applyProtection="1">
      <alignment horizontal="left" vertical="center"/>
      <protection locked="0"/>
    </xf>
    <xf numFmtId="0" fontId="2" fillId="0" borderId="10" xfId="0" quotePrefix="1" applyFont="1" applyBorder="1" applyAlignment="1">
      <alignment horizontal="center" vertical="center"/>
    </xf>
    <xf numFmtId="0" fontId="2" fillId="0" borderId="11" xfId="0" quotePrefix="1" applyFont="1" applyBorder="1" applyAlignment="1">
      <alignment horizontal="center" vertical="center"/>
    </xf>
    <xf numFmtId="0" fontId="2" fillId="0" borderId="47" xfId="0" quotePrefix="1" applyFont="1" applyBorder="1" applyAlignment="1">
      <alignment horizontal="center" vertical="center"/>
    </xf>
    <xf numFmtId="0" fontId="32" fillId="3" borderId="32" xfId="0" applyFont="1" applyFill="1" applyBorder="1" applyAlignment="1">
      <alignment horizontal="left" vertical="center" wrapText="1"/>
    </xf>
    <xf numFmtId="0" fontId="32" fillId="3" borderId="54" xfId="0" applyFont="1" applyFill="1" applyBorder="1" applyAlignment="1">
      <alignment horizontal="left" vertical="center" wrapText="1"/>
    </xf>
    <xf numFmtId="0" fontId="32" fillId="3" borderId="37" xfId="0" applyFont="1" applyFill="1" applyBorder="1" applyAlignment="1">
      <alignment horizontal="left" vertical="center" wrapText="1"/>
    </xf>
    <xf numFmtId="0" fontId="24" fillId="0" borderId="52" xfId="0" applyFont="1" applyBorder="1" applyAlignment="1">
      <alignment horizontal="left" vertical="center" wrapText="1"/>
    </xf>
    <xf numFmtId="0" fontId="24" fillId="0" borderId="0" xfId="0" applyFont="1" applyAlignment="1">
      <alignment horizontal="left" vertical="center" wrapText="1"/>
    </xf>
    <xf numFmtId="0" fontId="24" fillId="0" borderId="53" xfId="0" applyFont="1" applyBorder="1" applyAlignment="1">
      <alignment horizontal="left" vertical="center" wrapText="1"/>
    </xf>
    <xf numFmtId="0" fontId="24" fillId="0" borderId="52" xfId="0" applyFont="1" applyBorder="1" applyAlignment="1">
      <alignment horizontal="center" vertical="center" wrapText="1"/>
    </xf>
    <xf numFmtId="0" fontId="24" fillId="0" borderId="0" xfId="0" applyFont="1" applyAlignment="1">
      <alignment horizontal="center" vertical="center" wrapText="1"/>
    </xf>
    <xf numFmtId="0" fontId="24" fillId="0" borderId="53"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7" xfId="0" applyFont="1" applyBorder="1" applyAlignment="1">
      <alignment horizontal="center" vertical="center" wrapText="1"/>
    </xf>
    <xf numFmtId="0" fontId="24" fillId="11" borderId="32" xfId="0" applyFont="1" applyFill="1" applyBorder="1" applyAlignment="1" applyProtection="1">
      <alignment horizontal="center" vertical="center" wrapText="1"/>
      <protection locked="0"/>
    </xf>
    <xf numFmtId="0" fontId="24" fillId="11" borderId="54" xfId="0" applyFont="1" applyFill="1" applyBorder="1" applyAlignment="1" applyProtection="1">
      <alignment horizontal="center" vertical="center" wrapText="1"/>
      <protection locked="0"/>
    </xf>
    <xf numFmtId="0" fontId="24" fillId="11" borderId="37" xfId="0" applyFont="1" applyFill="1" applyBorder="1" applyAlignment="1" applyProtection="1">
      <alignment horizontal="center" vertical="center" wrapText="1"/>
      <protection locked="0"/>
    </xf>
    <xf numFmtId="0" fontId="24" fillId="3" borderId="46" xfId="0" applyFont="1" applyFill="1" applyBorder="1" applyAlignment="1" applyProtection="1">
      <alignment horizontal="left" vertical="center" wrapText="1"/>
      <protection locked="0"/>
    </xf>
    <xf numFmtId="0" fontId="24" fillId="3" borderId="35" xfId="0" applyFont="1" applyFill="1" applyBorder="1" applyAlignment="1" applyProtection="1">
      <alignment horizontal="left" vertical="center" wrapText="1"/>
      <protection locked="0"/>
    </xf>
    <xf numFmtId="0" fontId="24" fillId="3" borderId="38" xfId="0" applyFont="1" applyFill="1" applyBorder="1" applyAlignment="1" applyProtection="1">
      <alignment horizontal="left" vertical="center" wrapText="1"/>
      <protection locked="0"/>
    </xf>
    <xf numFmtId="0" fontId="24" fillId="3" borderId="52" xfId="0" applyFont="1" applyFill="1" applyBorder="1" applyAlignment="1" applyProtection="1">
      <alignment horizontal="left" vertical="center" wrapText="1"/>
      <protection locked="0"/>
    </xf>
    <xf numFmtId="0" fontId="24" fillId="3" borderId="0" xfId="0" applyFont="1" applyFill="1" applyAlignment="1" applyProtection="1">
      <alignment horizontal="left" vertical="center" wrapText="1"/>
      <protection locked="0"/>
    </xf>
    <xf numFmtId="0" fontId="24" fillId="3" borderId="53" xfId="0" applyFont="1" applyFill="1" applyBorder="1" applyAlignment="1" applyProtection="1">
      <alignment horizontal="left" vertical="center" wrapText="1"/>
      <protection locked="0"/>
    </xf>
    <xf numFmtId="0" fontId="24" fillId="3" borderId="40" xfId="0" applyFont="1" applyFill="1" applyBorder="1" applyAlignment="1" applyProtection="1">
      <alignment horizontal="left" vertical="center" wrapText="1"/>
      <protection locked="0"/>
    </xf>
    <xf numFmtId="0" fontId="24" fillId="3" borderId="36" xfId="0" applyFont="1" applyFill="1" applyBorder="1" applyAlignment="1" applyProtection="1">
      <alignment horizontal="left" vertical="center" wrapText="1"/>
      <protection locked="0"/>
    </xf>
    <xf numFmtId="0" fontId="24" fillId="3" borderId="39" xfId="0" applyFont="1" applyFill="1" applyBorder="1" applyAlignment="1" applyProtection="1">
      <alignment horizontal="left" vertical="center" wrapText="1"/>
      <protection locked="0"/>
    </xf>
    <xf numFmtId="0" fontId="11" fillId="3" borderId="32"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3" fillId="9" borderId="53" xfId="0" applyFont="1" applyFill="1" applyBorder="1" applyAlignment="1">
      <alignment horizontal="center" vertical="center" wrapText="1"/>
    </xf>
    <xf numFmtId="0" fontId="13" fillId="9" borderId="39" xfId="0" applyFont="1" applyFill="1" applyBorder="1" applyAlignment="1">
      <alignment horizontal="center" vertical="center" wrapText="1"/>
    </xf>
    <xf numFmtId="0" fontId="0" fillId="11" borderId="17" xfId="0" applyFill="1" applyBorder="1" applyAlignment="1" applyProtection="1">
      <alignment horizontal="left" vertical="center"/>
      <protection locked="0"/>
    </xf>
    <xf numFmtId="0" fontId="0" fillId="11" borderId="34" xfId="0" applyFill="1" applyBorder="1" applyAlignment="1" applyProtection="1">
      <alignment horizontal="left" vertical="center"/>
      <protection locked="0"/>
    </xf>
    <xf numFmtId="0" fontId="0" fillId="11" borderId="33" xfId="0" applyFill="1" applyBorder="1" applyAlignment="1" applyProtection="1">
      <alignment horizontal="left" vertical="center"/>
      <protection locked="0"/>
    </xf>
    <xf numFmtId="0" fontId="24" fillId="3" borderId="40" xfId="0" applyFont="1" applyFill="1" applyBorder="1" applyAlignment="1">
      <alignment horizontal="center" vertical="center" wrapText="1"/>
    </xf>
    <xf numFmtId="0" fontId="24" fillId="3" borderId="36" xfId="0" applyFont="1" applyFill="1" applyBorder="1" applyAlignment="1">
      <alignment horizontal="center" vertical="center" wrapText="1"/>
    </xf>
    <xf numFmtId="0" fontId="24" fillId="3" borderId="39" xfId="0" applyFont="1" applyFill="1" applyBorder="1" applyAlignment="1">
      <alignment horizontal="center" vertical="center" wrapText="1"/>
    </xf>
    <xf numFmtId="0" fontId="2" fillId="0" borderId="10" xfId="0" quotePrefix="1" applyFont="1" applyFill="1" applyBorder="1" applyAlignment="1">
      <alignment horizontal="center" vertical="center"/>
    </xf>
    <xf numFmtId="0" fontId="2" fillId="0" borderId="11" xfId="0" quotePrefix="1" applyFont="1" applyFill="1" applyBorder="1" applyAlignment="1">
      <alignment horizontal="center" vertical="center"/>
    </xf>
    <xf numFmtId="0" fontId="0" fillId="11" borderId="27" xfId="0" applyFill="1" applyBorder="1" applyAlignment="1" applyProtection="1">
      <alignment horizontal="left" vertical="center" wrapText="1"/>
      <protection locked="0"/>
    </xf>
    <xf numFmtId="0" fontId="0" fillId="11" borderId="45" xfId="0" applyFill="1" applyBorder="1" applyAlignment="1" applyProtection="1">
      <alignment horizontal="left" vertical="center" wrapText="1"/>
      <protection locked="0"/>
    </xf>
    <xf numFmtId="0" fontId="0" fillId="11" borderId="51" xfId="0" applyFill="1" applyBorder="1" applyAlignment="1" applyProtection="1">
      <alignment horizontal="left" vertical="center" wrapText="1"/>
      <protection locked="0"/>
    </xf>
    <xf numFmtId="0" fontId="13" fillId="9" borderId="10" xfId="0" applyFont="1" applyFill="1" applyBorder="1" applyAlignment="1">
      <alignment horizontal="center" vertical="center" wrapText="1"/>
    </xf>
    <xf numFmtId="0" fontId="13" fillId="9" borderId="47" xfId="0" applyFont="1" applyFill="1" applyBorder="1" applyAlignment="1">
      <alignment horizontal="center" vertical="center" wrapText="1"/>
    </xf>
    <xf numFmtId="0" fontId="23" fillId="8" borderId="32" xfId="0" applyFont="1" applyFill="1" applyBorder="1" applyAlignment="1">
      <alignment horizontal="center" vertical="center"/>
    </xf>
    <xf numFmtId="0" fontId="23" fillId="8" borderId="37" xfId="0" applyFont="1" applyFill="1" applyBorder="1" applyAlignment="1">
      <alignment horizontal="center" vertical="center"/>
    </xf>
    <xf numFmtId="0" fontId="23" fillId="8" borderId="0" xfId="0" applyFont="1" applyFill="1" applyAlignment="1">
      <alignment horizontal="center" vertical="center"/>
    </xf>
    <xf numFmtId="0" fontId="23" fillId="8" borderId="36" xfId="0" applyFont="1" applyFill="1" applyBorder="1" applyAlignment="1">
      <alignment horizontal="center" vertical="center"/>
    </xf>
    <xf numFmtId="0" fontId="27" fillId="15" borderId="0" xfId="0" applyNumberFormat="1" applyFont="1" applyFill="1" applyAlignment="1">
      <alignment horizontal="center" vertical="center"/>
    </xf>
    <xf numFmtId="0" fontId="27" fillId="15" borderId="36" xfId="0" applyNumberFormat="1" applyFont="1" applyFill="1" applyBorder="1" applyAlignment="1">
      <alignment horizontal="center" vertical="center"/>
    </xf>
    <xf numFmtId="0" fontId="23" fillId="8" borderId="55" xfId="0" applyFont="1" applyFill="1" applyBorder="1" applyAlignment="1">
      <alignment horizontal="center" vertical="center"/>
    </xf>
    <xf numFmtId="0" fontId="23" fillId="8" borderId="33"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0" fillId="4" borderId="2" xfId="0" applyFill="1" applyBorder="1" applyAlignment="1">
      <alignment horizontal="center" vertical="center"/>
    </xf>
    <xf numFmtId="0" fontId="0" fillId="4" borderId="5" xfId="0" applyFill="1" applyBorder="1" applyAlignment="1">
      <alignment horizontal="center" vertical="center"/>
    </xf>
  </cellXfs>
  <cellStyles count="16">
    <cellStyle name="Comma 2" xfId="5" xr:uid="{00000000-0005-0000-0000-000000000000}"/>
    <cellStyle name="Comma 2 2" xfId="15" xr:uid="{12F375E5-D8DB-4B44-B0B6-3E3F57BC60E6}"/>
    <cellStyle name="Currency" xfId="2" builtinId="4"/>
    <cellStyle name="Currency 2" xfId="14" xr:uid="{3B6C3277-59DD-47FE-B3F7-8ABD96FC3995}"/>
    <cellStyle name="Hyperlink" xfId="1" builtinId="8"/>
    <cellStyle name="Info" xfId="8" xr:uid="{00000000-0005-0000-0000-000003000000}"/>
    <cellStyle name="Info 2" xfId="13" xr:uid="{00000000-0005-0000-0000-000004000000}"/>
    <cellStyle name="Normal" xfId="0" builtinId="0"/>
    <cellStyle name="Normal 2" xfId="3" xr:uid="{00000000-0005-0000-0000-000006000000}"/>
    <cellStyle name="Normal 3" xfId="9" xr:uid="{00000000-0005-0000-0000-000007000000}"/>
    <cellStyle name="Normal 4 3" xfId="10" xr:uid="{00000000-0005-0000-0000-000008000000}"/>
    <cellStyle name="Number" xfId="6" xr:uid="{00000000-0005-0000-0000-000009000000}"/>
    <cellStyle name="Number 2" xfId="11" xr:uid="{00000000-0005-0000-0000-00000A000000}"/>
    <cellStyle name="Percent 2" xfId="4" xr:uid="{00000000-0005-0000-0000-00000B000000}"/>
    <cellStyle name="Question" xfId="7" xr:uid="{00000000-0005-0000-0000-00000C000000}"/>
    <cellStyle name="Question 2" xfId="12" xr:uid="{00000000-0005-0000-0000-00000D000000}"/>
  </cellStyles>
  <dxfs count="27">
    <dxf>
      <fill>
        <patternFill patternType="lightDown"/>
      </fill>
    </dxf>
    <dxf>
      <fill>
        <patternFill>
          <bgColor rgb="FFFFFF00"/>
        </patternFill>
      </fill>
    </dxf>
    <dxf>
      <fill>
        <patternFill patternType="lightUp">
          <fgColor auto="1"/>
          <bgColor theme="0"/>
        </patternFill>
      </fill>
    </dxf>
    <dxf>
      <fill>
        <patternFill patternType="lightUp"/>
      </fill>
    </dxf>
    <dxf>
      <fill>
        <patternFill patternType="lightUp"/>
      </fill>
    </dxf>
    <dxf>
      <fill>
        <patternFill patternType="lightUp"/>
      </fill>
    </dxf>
    <dxf>
      <fill>
        <patternFill patternType="lightUp"/>
      </fill>
    </dxf>
    <dxf>
      <font>
        <color auto="1"/>
      </font>
      <fill>
        <patternFill patternType="lightDown">
          <bgColor theme="0"/>
        </patternFill>
      </fill>
    </dxf>
    <dxf>
      <fill>
        <patternFill patternType="lightDown">
          <bgColor theme="0"/>
        </patternFill>
      </fill>
    </dxf>
    <dxf>
      <fill>
        <patternFill>
          <bgColor theme="7" tint="0.79998168889431442"/>
        </patternFill>
      </fill>
    </dxf>
    <dxf>
      <fill>
        <patternFill patternType="lightUp"/>
      </fill>
    </dxf>
    <dxf>
      <fill>
        <patternFill patternType="lightUp"/>
      </fill>
    </dxf>
    <dxf>
      <fill>
        <patternFill patternType="lightUp"/>
      </fill>
    </dxf>
    <dxf>
      <fill>
        <patternFill patternType="lightUp"/>
      </fill>
    </dxf>
    <dxf>
      <fill>
        <patternFill patternType="lightDown"/>
      </fill>
    </dxf>
    <dxf>
      <fill>
        <patternFill>
          <bgColor theme="7" tint="0.79998168889431442"/>
        </patternFill>
      </fill>
    </dxf>
    <dxf>
      <fill>
        <patternFill>
          <bgColor theme="7" tint="0.79998168889431442"/>
        </patternFill>
      </fill>
    </dxf>
    <dxf>
      <fill>
        <patternFill patternType="lightDown">
          <bgColor theme="0"/>
        </patternFill>
      </fill>
    </dxf>
    <dxf>
      <fill>
        <patternFill patternType="lightDown">
          <bgColor theme="0"/>
        </patternFill>
      </fill>
    </dxf>
    <dxf>
      <fill>
        <patternFill>
          <bgColor theme="7" tint="0.79998168889431442"/>
        </patternFill>
      </fill>
    </dxf>
    <dxf>
      <fill>
        <patternFill patternType="lightUp">
          <fgColor auto="1"/>
          <bgColor theme="0"/>
        </patternFill>
      </fill>
    </dxf>
    <dxf>
      <fill>
        <patternFill patternType="darkDown">
          <fgColor theme="1" tint="4.9989318521683403E-2"/>
        </patternFill>
      </fill>
    </dxf>
    <dxf>
      <fill>
        <patternFill patternType="darkDown">
          <fgColor theme="1" tint="4.9989318521683403E-2"/>
        </patternFill>
      </fill>
    </dxf>
    <dxf>
      <fill>
        <patternFill patternType="lightDown">
          <bgColor theme="0"/>
        </patternFill>
      </fill>
    </dxf>
    <dxf>
      <fill>
        <patternFill patternType="darkDown">
          <fgColor theme="1" tint="0.34998626667073579"/>
          <bgColor theme="0"/>
        </patternFill>
      </fill>
    </dxf>
    <dxf>
      <fill>
        <patternFill patternType="darkDown">
          <fgColor theme="1" tint="0.34998626667073579"/>
          <bgColor theme="0"/>
        </patternFill>
      </fill>
    </dxf>
    <dxf>
      <fill>
        <patternFill patternType="lightUp"/>
      </fill>
    </dxf>
  </dxfs>
  <tableStyles count="0" defaultTableStyle="TableStyleMedium2" defaultPivotStyle="PivotStyleLight16"/>
  <colors>
    <mruColors>
      <color rgb="FFFF33CC"/>
      <color rgb="FF003300"/>
      <color rgb="FF00808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2</xdr:col>
      <xdr:colOff>374649</xdr:colOff>
      <xdr:row>3</xdr:row>
      <xdr:rowOff>67540</xdr:rowOff>
    </xdr:from>
    <xdr:to>
      <xdr:col>2</xdr:col>
      <xdr:colOff>4181475</xdr:colOff>
      <xdr:row>3</xdr:row>
      <xdr:rowOff>604307</xdr:rowOff>
    </xdr:to>
    <xdr:grpSp>
      <xdr:nvGrpSpPr>
        <xdr:cNvPr id="13" name="Group 12">
          <a:extLst>
            <a:ext uri="{FF2B5EF4-FFF2-40B4-BE49-F238E27FC236}">
              <a16:creationId xmlns:a16="http://schemas.microsoft.com/office/drawing/2014/main" id="{3B875129-DCAA-454A-ADB2-D476DE637649}"/>
            </a:ext>
          </a:extLst>
        </xdr:cNvPr>
        <xdr:cNvGrpSpPr/>
      </xdr:nvGrpSpPr>
      <xdr:grpSpPr>
        <a:xfrm>
          <a:off x="4476749" y="2715490"/>
          <a:ext cx="3806826" cy="536767"/>
          <a:chOff x="4529666" y="2744065"/>
          <a:chExt cx="3017067" cy="536767"/>
        </a:xfrm>
      </xdr:grpSpPr>
      <xdr:pic>
        <xdr:nvPicPr>
          <xdr:cNvPr id="2" name="Picture 1">
            <a:extLst>
              <a:ext uri="{FF2B5EF4-FFF2-40B4-BE49-F238E27FC236}">
                <a16:creationId xmlns:a16="http://schemas.microsoft.com/office/drawing/2014/main" id="{E770BC3E-13A3-4413-9316-5C56423D2AF2}"/>
              </a:ext>
            </a:extLst>
          </xdr:cNvPr>
          <xdr:cNvPicPr>
            <a:picLocks noChangeAspect="1"/>
          </xdr:cNvPicPr>
        </xdr:nvPicPr>
        <xdr:blipFill>
          <a:blip xmlns:r="http://schemas.openxmlformats.org/officeDocument/2006/relationships" r:embed="rId1"/>
          <a:stretch>
            <a:fillRect/>
          </a:stretch>
        </xdr:blipFill>
        <xdr:spPr>
          <a:xfrm>
            <a:off x="4529666" y="2744065"/>
            <a:ext cx="3017067" cy="536767"/>
          </a:xfrm>
          <a:prstGeom prst="rect">
            <a:avLst/>
          </a:prstGeom>
        </xdr:spPr>
      </xdr:pic>
      <xdr:sp macro="" textlink="">
        <xdr:nvSpPr>
          <xdr:cNvPr id="4" name="Rectangle 3">
            <a:extLst>
              <a:ext uri="{FF2B5EF4-FFF2-40B4-BE49-F238E27FC236}">
                <a16:creationId xmlns:a16="http://schemas.microsoft.com/office/drawing/2014/main" id="{88DD3856-821E-4F7C-9F25-E78108695074}"/>
              </a:ext>
            </a:extLst>
          </xdr:cNvPr>
          <xdr:cNvSpPr/>
        </xdr:nvSpPr>
        <xdr:spPr>
          <a:xfrm>
            <a:off x="5736167" y="2984500"/>
            <a:ext cx="1799166" cy="275167"/>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clientData/>
  </xdr:twoCellAnchor>
  <xdr:twoCellAnchor>
    <xdr:from>
      <xdr:col>2</xdr:col>
      <xdr:colOff>1379677</xdr:colOff>
      <xdr:row>2</xdr:row>
      <xdr:rowOff>73025</xdr:rowOff>
    </xdr:from>
    <xdr:to>
      <xdr:col>2</xdr:col>
      <xdr:colOff>2873598</xdr:colOff>
      <xdr:row>2</xdr:row>
      <xdr:rowOff>612775</xdr:rowOff>
    </xdr:to>
    <xdr:grpSp>
      <xdr:nvGrpSpPr>
        <xdr:cNvPr id="16" name="Group 15">
          <a:extLst>
            <a:ext uri="{FF2B5EF4-FFF2-40B4-BE49-F238E27FC236}">
              <a16:creationId xmlns:a16="http://schemas.microsoft.com/office/drawing/2014/main" id="{574647E2-B972-4528-BAD8-3A8606AFDD45}"/>
            </a:ext>
          </a:extLst>
        </xdr:cNvPr>
        <xdr:cNvGrpSpPr/>
      </xdr:nvGrpSpPr>
      <xdr:grpSpPr>
        <a:xfrm>
          <a:off x="5481777" y="2054225"/>
          <a:ext cx="1493921" cy="539750"/>
          <a:chOff x="5198645" y="2033114"/>
          <a:chExt cx="1493921" cy="539750"/>
        </a:xfrm>
      </xdr:grpSpPr>
      <xdr:pic>
        <xdr:nvPicPr>
          <xdr:cNvPr id="3" name="Picture 2">
            <a:extLst>
              <a:ext uri="{FF2B5EF4-FFF2-40B4-BE49-F238E27FC236}">
                <a16:creationId xmlns:a16="http://schemas.microsoft.com/office/drawing/2014/main" id="{BB2BC9DA-3988-4431-A9A2-6C77AF43B9E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11" r="18549" b="36485"/>
          <a:stretch/>
        </xdr:blipFill>
        <xdr:spPr bwMode="auto">
          <a:xfrm>
            <a:off x="5206442" y="2043698"/>
            <a:ext cx="1481667" cy="518322"/>
          </a:xfrm>
          <a:prstGeom prst="rect">
            <a:avLst/>
          </a:prstGeom>
          <a:noFill/>
          <a:ln w="34925">
            <a:solidFill>
              <a:srgbClr val="C00000"/>
            </a:solidFill>
          </a:ln>
          <a:extLst>
            <a:ext uri="{909E8E84-426E-40DD-AFC4-6F175D3DCCD1}">
              <a14:hiddenFill xmlns:a14="http://schemas.microsoft.com/office/drawing/2010/main">
                <a:solidFill>
                  <a:srgbClr val="FFFFFF"/>
                </a:solidFill>
              </a14:hiddenFill>
            </a:ext>
          </a:extLst>
        </xdr:spPr>
      </xdr:pic>
      <xdr:cxnSp macro="">
        <xdr:nvCxnSpPr>
          <xdr:cNvPr id="7" name="Straight Connector 6">
            <a:extLst>
              <a:ext uri="{FF2B5EF4-FFF2-40B4-BE49-F238E27FC236}">
                <a16:creationId xmlns:a16="http://schemas.microsoft.com/office/drawing/2014/main" id="{0BF62F7A-919C-4CC0-87DA-451BA51FC8F6}"/>
              </a:ext>
            </a:extLst>
          </xdr:cNvPr>
          <xdr:cNvCxnSpPr/>
        </xdr:nvCxnSpPr>
        <xdr:spPr>
          <a:xfrm>
            <a:off x="5206443" y="2033114"/>
            <a:ext cx="1449917" cy="539750"/>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3360B706-9B07-4562-A5CC-C9D1910B8773}"/>
              </a:ext>
            </a:extLst>
          </xdr:cNvPr>
          <xdr:cNvCxnSpPr/>
        </xdr:nvCxnSpPr>
        <xdr:spPr>
          <a:xfrm flipV="1">
            <a:off x="5198645" y="2045368"/>
            <a:ext cx="1493921" cy="521369"/>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xdr:col>
      <xdr:colOff>371475</xdr:colOff>
      <xdr:row>5</xdr:row>
      <xdr:rowOff>59662</xdr:rowOff>
    </xdr:from>
    <xdr:to>
      <xdr:col>2</xdr:col>
      <xdr:colOff>4181475</xdr:colOff>
      <xdr:row>5</xdr:row>
      <xdr:rowOff>444500</xdr:rowOff>
    </xdr:to>
    <xdr:pic>
      <xdr:nvPicPr>
        <xdr:cNvPr id="5" name="Picture 4">
          <a:extLst>
            <a:ext uri="{FF2B5EF4-FFF2-40B4-BE49-F238E27FC236}">
              <a16:creationId xmlns:a16="http://schemas.microsoft.com/office/drawing/2014/main" id="{CF09C547-B1C4-4030-AF08-84BBB1F16A15}"/>
            </a:ext>
          </a:extLst>
        </xdr:cNvPr>
        <xdr:cNvPicPr>
          <a:picLocks noChangeAspect="1"/>
        </xdr:cNvPicPr>
      </xdr:nvPicPr>
      <xdr:blipFill rotWithShape="1">
        <a:blip xmlns:r="http://schemas.openxmlformats.org/officeDocument/2006/relationships" r:embed="rId3"/>
        <a:srcRect l="41093" t="21093" r="20592" b="71910"/>
        <a:stretch/>
      </xdr:blipFill>
      <xdr:spPr>
        <a:xfrm>
          <a:off x="4286250" y="4841212"/>
          <a:ext cx="3810000" cy="384838"/>
        </a:xfrm>
        <a:prstGeom prst="rect">
          <a:avLst/>
        </a:prstGeom>
      </xdr:spPr>
    </xdr:pic>
    <xdr:clientData/>
  </xdr:twoCellAnchor>
  <xdr:twoCellAnchor editAs="oneCell">
    <xdr:from>
      <xdr:col>2</xdr:col>
      <xdr:colOff>320387</xdr:colOff>
      <xdr:row>7</xdr:row>
      <xdr:rowOff>54026</xdr:rowOff>
    </xdr:from>
    <xdr:to>
      <xdr:col>2</xdr:col>
      <xdr:colOff>4191000</xdr:colOff>
      <xdr:row>7</xdr:row>
      <xdr:rowOff>450271</xdr:rowOff>
    </xdr:to>
    <xdr:pic>
      <xdr:nvPicPr>
        <xdr:cNvPr id="6" name="Picture 5">
          <a:extLst>
            <a:ext uri="{FF2B5EF4-FFF2-40B4-BE49-F238E27FC236}">
              <a16:creationId xmlns:a16="http://schemas.microsoft.com/office/drawing/2014/main" id="{40B6E253-AC4A-4470-BB2D-9519015DFB00}"/>
            </a:ext>
          </a:extLst>
        </xdr:cNvPr>
        <xdr:cNvPicPr>
          <a:picLocks noChangeAspect="1"/>
        </xdr:cNvPicPr>
      </xdr:nvPicPr>
      <xdr:blipFill rotWithShape="1">
        <a:blip xmlns:r="http://schemas.openxmlformats.org/officeDocument/2006/relationships" r:embed="rId4"/>
        <a:srcRect l="29029" t="54047" r="54160" b="41154"/>
        <a:stretch/>
      </xdr:blipFill>
      <xdr:spPr>
        <a:xfrm>
          <a:off x="4235162" y="5549951"/>
          <a:ext cx="3870613" cy="396245"/>
        </a:xfrm>
        <a:prstGeom prst="rect">
          <a:avLst/>
        </a:prstGeom>
      </xdr:spPr>
    </xdr:pic>
    <xdr:clientData/>
  </xdr:twoCellAnchor>
  <xdr:twoCellAnchor editAs="oneCell">
    <xdr:from>
      <xdr:col>2</xdr:col>
      <xdr:colOff>368876</xdr:colOff>
      <xdr:row>8</xdr:row>
      <xdr:rowOff>46760</xdr:rowOff>
    </xdr:from>
    <xdr:to>
      <xdr:col>2</xdr:col>
      <xdr:colOff>4210050</xdr:colOff>
      <xdr:row>8</xdr:row>
      <xdr:rowOff>533399</xdr:rowOff>
    </xdr:to>
    <xdr:pic>
      <xdr:nvPicPr>
        <xdr:cNvPr id="9" name="Picture 8">
          <a:extLst>
            <a:ext uri="{FF2B5EF4-FFF2-40B4-BE49-F238E27FC236}">
              <a16:creationId xmlns:a16="http://schemas.microsoft.com/office/drawing/2014/main" id="{B2BE7B5A-8549-473E-BC47-BC7951D27CD6}"/>
            </a:ext>
          </a:extLst>
        </xdr:cNvPr>
        <xdr:cNvPicPr>
          <a:picLocks noChangeAspect="1"/>
        </xdr:cNvPicPr>
      </xdr:nvPicPr>
      <xdr:blipFill rotWithShape="1">
        <a:blip xmlns:r="http://schemas.openxmlformats.org/officeDocument/2006/relationships" r:embed="rId5"/>
        <a:srcRect l="39399" t="71053" r="36450" b="23559"/>
        <a:stretch/>
      </xdr:blipFill>
      <xdr:spPr>
        <a:xfrm>
          <a:off x="4283651" y="6371360"/>
          <a:ext cx="3841174" cy="486639"/>
        </a:xfrm>
        <a:prstGeom prst="rect">
          <a:avLst/>
        </a:prstGeom>
      </xdr:spPr>
    </xdr:pic>
    <xdr:clientData/>
  </xdr:twoCellAnchor>
  <xdr:twoCellAnchor editAs="oneCell">
    <xdr:from>
      <xdr:col>2</xdr:col>
      <xdr:colOff>363683</xdr:colOff>
      <xdr:row>6</xdr:row>
      <xdr:rowOff>34637</xdr:rowOff>
    </xdr:from>
    <xdr:to>
      <xdr:col>2</xdr:col>
      <xdr:colOff>4181475</xdr:colOff>
      <xdr:row>6</xdr:row>
      <xdr:rowOff>467591</xdr:rowOff>
    </xdr:to>
    <xdr:pic>
      <xdr:nvPicPr>
        <xdr:cNvPr id="10" name="Picture 9">
          <a:extLst>
            <a:ext uri="{FF2B5EF4-FFF2-40B4-BE49-F238E27FC236}">
              <a16:creationId xmlns:a16="http://schemas.microsoft.com/office/drawing/2014/main" id="{21C90FA6-3F4E-4269-BD21-0603B88308D3}"/>
            </a:ext>
          </a:extLst>
        </xdr:cNvPr>
        <xdr:cNvPicPr>
          <a:picLocks noChangeAspect="1"/>
        </xdr:cNvPicPr>
      </xdr:nvPicPr>
      <xdr:blipFill rotWithShape="1">
        <a:blip xmlns:r="http://schemas.openxmlformats.org/officeDocument/2006/relationships" r:embed="rId6"/>
        <a:srcRect l="39825" t="48070" r="37729" b="47132"/>
        <a:stretch/>
      </xdr:blipFill>
      <xdr:spPr>
        <a:xfrm>
          <a:off x="4278458" y="5025737"/>
          <a:ext cx="3817792" cy="432954"/>
        </a:xfrm>
        <a:prstGeom prst="rect">
          <a:avLst/>
        </a:prstGeom>
      </xdr:spPr>
    </xdr:pic>
    <xdr:clientData/>
  </xdr:twoCellAnchor>
  <xdr:twoCellAnchor editAs="oneCell">
    <xdr:from>
      <xdr:col>2</xdr:col>
      <xdr:colOff>295276</xdr:colOff>
      <xdr:row>4</xdr:row>
      <xdr:rowOff>47625</xdr:rowOff>
    </xdr:from>
    <xdr:to>
      <xdr:col>2</xdr:col>
      <xdr:colOff>4238626</xdr:colOff>
      <xdr:row>5</xdr:row>
      <xdr:rowOff>383301</xdr:rowOff>
    </xdr:to>
    <xdr:pic>
      <xdr:nvPicPr>
        <xdr:cNvPr id="12" name="Picture 11">
          <a:extLst>
            <a:ext uri="{FF2B5EF4-FFF2-40B4-BE49-F238E27FC236}">
              <a16:creationId xmlns:a16="http://schemas.microsoft.com/office/drawing/2014/main" id="{58DAEAE2-F0A6-4740-AC27-F678F4FB55EE}"/>
            </a:ext>
          </a:extLst>
        </xdr:cNvPr>
        <xdr:cNvPicPr>
          <a:picLocks noChangeAspect="1"/>
        </xdr:cNvPicPr>
      </xdr:nvPicPr>
      <xdr:blipFill rotWithShape="1">
        <a:blip xmlns:r="http://schemas.openxmlformats.org/officeDocument/2006/relationships" r:embed="rId7"/>
        <a:srcRect l="38026" t="41950" r="11082" b="35269"/>
        <a:stretch/>
      </xdr:blipFill>
      <xdr:spPr>
        <a:xfrm>
          <a:off x="4210051" y="3362325"/>
          <a:ext cx="3943350" cy="992901"/>
        </a:xfrm>
        <a:prstGeom prst="rect">
          <a:avLst/>
        </a:prstGeom>
      </xdr:spPr>
    </xdr:pic>
    <xdr:clientData/>
  </xdr:twoCellAnchor>
  <xdr:twoCellAnchor editAs="oneCell">
    <xdr:from>
      <xdr:col>2</xdr:col>
      <xdr:colOff>323849</xdr:colOff>
      <xdr:row>9</xdr:row>
      <xdr:rowOff>122334</xdr:rowOff>
    </xdr:from>
    <xdr:to>
      <xdr:col>2</xdr:col>
      <xdr:colOff>4205816</xdr:colOff>
      <xdr:row>9</xdr:row>
      <xdr:rowOff>457200</xdr:rowOff>
    </xdr:to>
    <xdr:pic>
      <xdr:nvPicPr>
        <xdr:cNvPr id="14" name="Picture 13">
          <a:extLst>
            <a:ext uri="{FF2B5EF4-FFF2-40B4-BE49-F238E27FC236}">
              <a16:creationId xmlns:a16="http://schemas.microsoft.com/office/drawing/2014/main" id="{5A0A50D7-653A-4D66-BC9D-29235F37D46D}"/>
            </a:ext>
          </a:extLst>
        </xdr:cNvPr>
        <xdr:cNvPicPr>
          <a:picLocks noChangeAspect="1"/>
        </xdr:cNvPicPr>
      </xdr:nvPicPr>
      <xdr:blipFill rotWithShape="1">
        <a:blip xmlns:r="http://schemas.openxmlformats.org/officeDocument/2006/relationships" r:embed="rId8"/>
        <a:srcRect l="3594" t="26114" r="63798" b="71200"/>
        <a:stretch/>
      </xdr:blipFill>
      <xdr:spPr>
        <a:xfrm>
          <a:off x="4238624" y="7085109"/>
          <a:ext cx="3881967" cy="3348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cal_cgeoghegan\INetCache\Content.Outlook\9HQ3SOLO\Section%202%20Excel%20Questionaire_REV%20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local_cgeoghegan\INetCache\Content.Outlook\9HQ3SOLO\PQQ%20template%20V1.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Category\20-115_Chemicals%20Framework_QSQ_Excel%20Document%20-%20All%20Lo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LotSelection"/>
      <sheetName val="Section 1A"/>
      <sheetName val="LotValidation"/>
      <sheetName val="Section 1 B"/>
      <sheetName val="Section 2"/>
      <sheetName val="Section 3"/>
      <sheetName val="Section 4.1"/>
      <sheetName val="Section 4.2"/>
      <sheetName val="Section 4.3"/>
      <sheetName val="Section 5"/>
      <sheetName val="Section 6"/>
      <sheetName val="Section 7"/>
      <sheetName val="Section 8"/>
      <sheetName val="Tenderer Checklist"/>
      <sheetName val="Applications"/>
      <sheetName val="Responses"/>
    </sheetNames>
    <sheetDataSet>
      <sheetData sheetId="0"/>
      <sheetData sheetId="1">
        <row r="1">
          <cell r="B1">
            <v>1</v>
          </cell>
          <cell r="C1">
            <v>1</v>
          </cell>
          <cell r="E1">
            <v>1</v>
          </cell>
          <cell r="F1">
            <v>1</v>
          </cell>
          <cell r="H1">
            <v>1</v>
          </cell>
          <cell r="I1">
            <v>1</v>
          </cell>
        </row>
        <row r="2">
          <cell r="B2" t="str">
            <v/>
          </cell>
          <cell r="E2">
            <v>2</v>
          </cell>
          <cell r="H2">
            <v>2</v>
          </cell>
        </row>
        <row r="3">
          <cell r="B3">
            <v>3</v>
          </cell>
          <cell r="E3">
            <v>3</v>
          </cell>
          <cell r="H3" t="str">
            <v/>
          </cell>
        </row>
        <row r="4">
          <cell r="B4">
            <v>4</v>
          </cell>
          <cell r="E4">
            <v>4</v>
          </cell>
          <cell r="H4">
            <v>4</v>
          </cell>
        </row>
        <row r="5">
          <cell r="B5">
            <v>5</v>
          </cell>
          <cell r="E5">
            <v>5</v>
          </cell>
          <cell r="H5">
            <v>5</v>
          </cell>
        </row>
        <row r="6">
          <cell r="B6">
            <v>6</v>
          </cell>
          <cell r="E6">
            <v>6</v>
          </cell>
          <cell r="H6">
            <v>6</v>
          </cell>
        </row>
        <row r="7">
          <cell r="B7">
            <v>7</v>
          </cell>
          <cell r="E7" t="str">
            <v/>
          </cell>
          <cell r="H7">
            <v>7</v>
          </cell>
        </row>
        <row r="8">
          <cell r="B8">
            <v>8</v>
          </cell>
          <cell r="E8">
            <v>8</v>
          </cell>
          <cell r="H8">
            <v>8</v>
          </cell>
        </row>
        <row r="9">
          <cell r="B9">
            <v>9</v>
          </cell>
          <cell r="E9">
            <v>9</v>
          </cell>
          <cell r="H9">
            <v>9</v>
          </cell>
        </row>
        <row r="10">
          <cell r="B10">
            <v>10</v>
          </cell>
          <cell r="E10">
            <v>10</v>
          </cell>
          <cell r="H10">
            <v>10</v>
          </cell>
        </row>
        <row r="11">
          <cell r="B11">
            <v>11</v>
          </cell>
          <cell r="E11">
            <v>11</v>
          </cell>
          <cell r="H11">
            <v>11</v>
          </cell>
        </row>
        <row r="12">
          <cell r="B12">
            <v>12</v>
          </cell>
          <cell r="E12">
            <v>12</v>
          </cell>
          <cell r="H12">
            <v>12</v>
          </cell>
        </row>
        <row r="13">
          <cell r="B13">
            <v>13</v>
          </cell>
          <cell r="E13">
            <v>13</v>
          </cell>
          <cell r="H13">
            <v>13</v>
          </cell>
        </row>
        <row r="14">
          <cell r="B14">
            <v>14</v>
          </cell>
          <cell r="E14">
            <v>14</v>
          </cell>
          <cell r="H14">
            <v>14</v>
          </cell>
        </row>
        <row r="15">
          <cell r="B15">
            <v>15</v>
          </cell>
          <cell r="E15">
            <v>15</v>
          </cell>
          <cell r="H15">
            <v>15</v>
          </cell>
        </row>
        <row r="16">
          <cell r="B16">
            <v>16</v>
          </cell>
          <cell r="E16">
            <v>16</v>
          </cell>
          <cell r="H16">
            <v>16</v>
          </cell>
        </row>
        <row r="17">
          <cell r="B17">
            <v>17</v>
          </cell>
          <cell r="E17">
            <v>17</v>
          </cell>
          <cell r="H17">
            <v>17</v>
          </cell>
        </row>
        <row r="18">
          <cell r="B18">
            <v>18</v>
          </cell>
          <cell r="E18">
            <v>18</v>
          </cell>
          <cell r="H18">
            <v>18</v>
          </cell>
        </row>
        <row r="19">
          <cell r="B19">
            <v>19</v>
          </cell>
          <cell r="E19">
            <v>19</v>
          </cell>
          <cell r="H19">
            <v>19</v>
          </cell>
        </row>
        <row r="20">
          <cell r="B20">
            <v>20</v>
          </cell>
          <cell r="E20">
            <v>20</v>
          </cell>
          <cell r="H20">
            <v>20</v>
          </cell>
        </row>
        <row r="21">
          <cell r="B21">
            <v>21</v>
          </cell>
          <cell r="E21">
            <v>21</v>
          </cell>
          <cell r="H21">
            <v>21</v>
          </cell>
        </row>
        <row r="22">
          <cell r="B22">
            <v>22</v>
          </cell>
          <cell r="E22">
            <v>22</v>
          </cell>
          <cell r="H22">
            <v>22</v>
          </cell>
        </row>
        <row r="23">
          <cell r="B23">
            <v>23</v>
          </cell>
          <cell r="E23">
            <v>23</v>
          </cell>
          <cell r="H23">
            <v>23</v>
          </cell>
        </row>
        <row r="24">
          <cell r="B24">
            <v>24</v>
          </cell>
          <cell r="E24">
            <v>24</v>
          </cell>
          <cell r="H24">
            <v>24</v>
          </cell>
        </row>
        <row r="25">
          <cell r="B25">
            <v>25</v>
          </cell>
          <cell r="E25">
            <v>25</v>
          </cell>
          <cell r="H25">
            <v>25</v>
          </cell>
        </row>
        <row r="26">
          <cell r="B26">
            <v>26</v>
          </cell>
          <cell r="E26">
            <v>26</v>
          </cell>
          <cell r="H26">
            <v>26</v>
          </cell>
        </row>
        <row r="27">
          <cell r="B27">
            <v>27</v>
          </cell>
          <cell r="E27">
            <v>27</v>
          </cell>
          <cell r="H27">
            <v>27</v>
          </cell>
        </row>
        <row r="28">
          <cell r="B28">
            <v>28</v>
          </cell>
          <cell r="E28">
            <v>28</v>
          </cell>
          <cell r="H28">
            <v>28</v>
          </cell>
        </row>
        <row r="29">
          <cell r="B29">
            <v>29</v>
          </cell>
          <cell r="E29">
            <v>29</v>
          </cell>
          <cell r="H29">
            <v>29</v>
          </cell>
        </row>
        <row r="30">
          <cell r="B30">
            <v>30</v>
          </cell>
          <cell r="E30">
            <v>30</v>
          </cell>
          <cell r="H30">
            <v>30</v>
          </cell>
        </row>
        <row r="31">
          <cell r="B31">
            <v>31</v>
          </cell>
          <cell r="E31">
            <v>31</v>
          </cell>
          <cell r="H31">
            <v>31</v>
          </cell>
        </row>
        <row r="32">
          <cell r="B32">
            <v>32</v>
          </cell>
          <cell r="E32">
            <v>32</v>
          </cell>
          <cell r="H32">
            <v>32</v>
          </cell>
        </row>
      </sheetData>
      <sheetData sheetId="2"/>
      <sheetData sheetId="3">
        <row r="2">
          <cell r="K2" t="str">
            <v>Yes</v>
          </cell>
        </row>
      </sheetData>
      <sheetData sheetId="4"/>
      <sheetData sheetId="5"/>
      <sheetData sheetId="6"/>
      <sheetData sheetId="7"/>
      <sheetData sheetId="8"/>
      <sheetData sheetId="9"/>
      <sheetData sheetId="10"/>
      <sheetData sheetId="11"/>
      <sheetData sheetId="12"/>
      <sheetData sheetId="13"/>
      <sheetData sheetId="14"/>
      <sheetData sheetId="15">
        <row r="7">
          <cell r="D7" t="str">
            <v>123</v>
          </cell>
        </row>
        <row r="53">
          <cell r="B53" t="str">
            <v>Yes</v>
          </cell>
        </row>
        <row r="54">
          <cell r="B54" t="str">
            <v>No</v>
          </cell>
        </row>
        <row r="55">
          <cell r="B55" t="str">
            <v>Yes</v>
          </cell>
        </row>
        <row r="56">
          <cell r="B56" t="str">
            <v>No</v>
          </cell>
        </row>
        <row r="57">
          <cell r="B57" t="str">
            <v>N/A</v>
          </cell>
        </row>
        <row r="60">
          <cell r="B60" t="str">
            <v>Complete</v>
          </cell>
        </row>
        <row r="61">
          <cell r="B61" t="str">
            <v>Not complete</v>
          </cell>
        </row>
        <row r="64">
          <cell r="B64" t="str">
            <v>Attached</v>
          </cell>
        </row>
        <row r="65">
          <cell r="B65" t="str">
            <v>Not attached</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1"/>
      <sheetName val="B2(i)  Sub Lot Application"/>
      <sheetName val="B2(ii) Lot 1-5 Formats"/>
      <sheetName val="B2(iii) Lot 6"/>
      <sheetName val="B3"/>
      <sheetName val="B4(i)"/>
      <sheetName val="C1(i)"/>
      <sheetName val="C2"/>
      <sheetName val="C3"/>
      <sheetName val="C4(i)"/>
      <sheetName val="C4(ii) Lot 1-5"/>
      <sheetName val="C4(iii) Lot 6"/>
      <sheetName val="C5(i)"/>
      <sheetName val="C5(ii) Lot 1-5"/>
      <sheetName val="C5(iii) Lot 6"/>
      <sheetName val="C6"/>
      <sheetName val="C7"/>
      <sheetName val="C8"/>
      <sheetName val="D1"/>
      <sheetName val="E1"/>
      <sheetName val="F1"/>
      <sheetName val="Overview"/>
      <sheetName val="Dropdowns"/>
      <sheetName val="Lookups"/>
      <sheetName val="Lot 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taxation_customs/vi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taxation_customs/v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50"/>
    <pageSetUpPr fitToPage="1"/>
  </sheetPr>
  <dimension ref="A1:C11"/>
  <sheetViews>
    <sheetView view="pageBreakPreview" topLeftCell="B1" zoomScaleNormal="70" zoomScaleSheetLayoutView="100" workbookViewId="0">
      <selection activeCell="B5" sqref="B5"/>
    </sheetView>
  </sheetViews>
  <sheetFormatPr defaultColWidth="37.1796875" defaultRowHeight="14.5" x14ac:dyDescent="0.35"/>
  <cols>
    <col min="1" max="1" width="0" style="51" hidden="1" customWidth="1"/>
    <col min="2" max="2" width="58.7265625" style="53" customWidth="1"/>
    <col min="3" max="3" width="63.81640625" style="54" customWidth="1"/>
    <col min="4" max="4" width="63.81640625" style="52" customWidth="1"/>
    <col min="5" max="16384" width="37.1796875" style="52"/>
  </cols>
  <sheetData>
    <row r="1" spans="1:3" ht="67.5" customHeight="1" thickBot="1" x14ac:dyDescent="0.4">
      <c r="B1" s="180" t="s">
        <v>182</v>
      </c>
      <c r="C1" s="180"/>
    </row>
    <row r="2" spans="1:3" ht="88.5" customHeight="1" thickBot="1" x14ac:dyDescent="0.4">
      <c r="B2" s="181" t="s">
        <v>176</v>
      </c>
      <c r="C2" s="182"/>
    </row>
    <row r="3" spans="1:3" ht="52.5" customHeight="1" thickBot="1" x14ac:dyDescent="0.4">
      <c r="B3" s="64" t="s">
        <v>147</v>
      </c>
      <c r="C3" s="65"/>
    </row>
    <row r="4" spans="1:3" ht="52.5" customHeight="1" thickBot="1" x14ac:dyDescent="0.4">
      <c r="A4" s="51" t="e">
        <f>IF(#REF!=0,#REF!,#REF!)</f>
        <v>#REF!</v>
      </c>
      <c r="B4" s="64" t="s">
        <v>100</v>
      </c>
      <c r="C4" s="65"/>
    </row>
    <row r="5" spans="1:3" ht="50.5" thickBot="1" x14ac:dyDescent="0.4">
      <c r="A5" s="51" t="e">
        <f>IF(#REF!=0,#REF!,#REF!)</f>
        <v>#REF!</v>
      </c>
      <c r="B5" s="64" t="s">
        <v>252</v>
      </c>
      <c r="C5" s="65"/>
    </row>
    <row r="6" spans="1:3" ht="42" customHeight="1" thickBot="1" x14ac:dyDescent="0.4">
      <c r="B6" s="64" t="s">
        <v>103</v>
      </c>
      <c r="C6" s="65"/>
    </row>
    <row r="7" spans="1:3" ht="39.75" customHeight="1" thickBot="1" x14ac:dyDescent="0.4">
      <c r="B7" s="66" t="s">
        <v>148</v>
      </c>
      <c r="C7" s="65"/>
    </row>
    <row r="8" spans="1:3" ht="39.75" customHeight="1" thickBot="1" x14ac:dyDescent="0.4">
      <c r="A8" s="51" t="e">
        <f>IF(#REF!=0,#REF!,#REF!)</f>
        <v>#REF!</v>
      </c>
      <c r="B8" s="66" t="s">
        <v>135</v>
      </c>
      <c r="C8" s="65"/>
    </row>
    <row r="9" spans="1:3" ht="50.25" customHeight="1" thickBot="1" x14ac:dyDescent="0.4">
      <c r="B9" s="66" t="s">
        <v>99</v>
      </c>
      <c r="C9" s="65"/>
    </row>
    <row r="10" spans="1:3" ht="45.75" customHeight="1" thickBot="1" x14ac:dyDescent="0.4">
      <c r="B10" s="67" t="s">
        <v>174</v>
      </c>
      <c r="C10" s="65"/>
    </row>
    <row r="11" spans="1:3" ht="30" customHeight="1" x14ac:dyDescent="0.35">
      <c r="B11" s="63"/>
      <c r="C11" s="62"/>
    </row>
  </sheetData>
  <sheetProtection formatCells="0" formatColumns="0" formatRows="0" insertColumns="0" insertRows="0" insertHyperlinks="0" deleteColumns="0" deleteRows="0" sort="0" autoFilter="0" pivotTables="0"/>
  <mergeCells count="2">
    <mergeCell ref="B1:C1"/>
    <mergeCell ref="B2:C2"/>
  </mergeCells>
  <conditionalFormatting sqref="C9:C11">
    <cfRule type="expression" dxfId="26" priority="60">
      <formula>#REF!="No"</formula>
    </cfRule>
  </conditionalFormatting>
  <dataValidations disablePrompts="1" count="1">
    <dataValidation type="list" allowBlank="1" showInputMessage="1" showErrorMessage="1" sqref="C8" xr:uid="{00000000-0002-0000-0000-000000000000}">
      <formula1>YN_list</formula1>
    </dataValidation>
  </dataValidations>
  <pageMargins left="0.70866141732283472" right="0.70866141732283472" top="0.74803149606299213" bottom="0.74803149606299213" header="0.31496062992125984" footer="0.31496062992125984"/>
  <pageSetup paperSize="9" scale="71" fitToHeight="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0.34998626667073579"/>
    <pageSetUpPr fitToPage="1"/>
  </sheetPr>
  <dimension ref="A1:AA15"/>
  <sheetViews>
    <sheetView zoomScaleNormal="100" zoomScaleSheetLayoutView="85" workbookViewId="0">
      <pane ySplit="2" topLeftCell="A3" activePane="bottomLeft" state="frozen"/>
      <selection pane="bottomLeft" activeCell="H4" sqref="H4"/>
    </sheetView>
  </sheetViews>
  <sheetFormatPr defaultColWidth="37.1796875" defaultRowHeight="14.5" x14ac:dyDescent="0.35"/>
  <cols>
    <col min="1" max="1" width="10.26953125" style="88" customWidth="1"/>
    <col min="2" max="2" width="54" style="90" customWidth="1"/>
    <col min="3" max="3" width="32.1796875" style="90" customWidth="1"/>
    <col min="4" max="4" width="13.81640625" style="90" customWidth="1"/>
    <col min="5" max="7" width="21.26953125" style="89" customWidth="1"/>
    <col min="8" max="22" width="37.1796875" style="88"/>
    <col min="23" max="27" width="0" style="88" hidden="1" customWidth="1"/>
    <col min="28" max="16384" width="37.1796875" style="88"/>
  </cols>
  <sheetData>
    <row r="1" spans="1:27" ht="23.25" customHeight="1" x14ac:dyDescent="0.35">
      <c r="A1" s="205" t="s">
        <v>203</v>
      </c>
      <c r="B1" s="205"/>
      <c r="C1" s="207" t="s">
        <v>102</v>
      </c>
      <c r="D1" s="207"/>
      <c r="E1" s="207"/>
      <c r="F1" s="207"/>
      <c r="G1" s="207"/>
      <c r="W1" s="94" t="s">
        <v>130</v>
      </c>
      <c r="X1" s="94">
        <v>10</v>
      </c>
      <c r="Y1" s="96" t="s">
        <v>95</v>
      </c>
      <c r="Z1" s="95" t="s">
        <v>92</v>
      </c>
      <c r="AA1" s="95" t="s">
        <v>101</v>
      </c>
    </row>
    <row r="2" spans="1:27" ht="23.5" x14ac:dyDescent="0.35">
      <c r="A2" s="206"/>
      <c r="B2" s="206"/>
      <c r="C2" s="208">
        <f>COUNTA(E7:G9,E11:G15)/COUNTA(D7:D9,D11:D15)</f>
        <v>0</v>
      </c>
      <c r="D2" s="208"/>
      <c r="E2" s="208"/>
      <c r="F2" s="208"/>
      <c r="G2" s="208"/>
      <c r="W2" s="94" t="s">
        <v>128</v>
      </c>
      <c r="X2" s="94">
        <v>6</v>
      </c>
      <c r="Y2" s="96">
        <v>8</v>
      </c>
      <c r="Z2" s="96">
        <f>COUNTA(E7:G9,E11:G15)</f>
        <v>0</v>
      </c>
      <c r="AA2" s="96">
        <f>Z2/Y2</f>
        <v>0</v>
      </c>
    </row>
    <row r="3" spans="1:27" ht="96" customHeight="1" x14ac:dyDescent="0.35">
      <c r="A3" s="209" t="s">
        <v>177</v>
      </c>
      <c r="B3" s="209"/>
      <c r="C3" s="209"/>
      <c r="D3" s="209"/>
      <c r="E3" s="209"/>
      <c r="F3" s="209"/>
      <c r="G3" s="209"/>
      <c r="W3" s="94" t="s">
        <v>129</v>
      </c>
      <c r="X3" s="94">
        <v>4</v>
      </c>
    </row>
    <row r="4" spans="1:27" ht="15" customHeight="1" x14ac:dyDescent="0.35">
      <c r="A4" s="188" t="s">
        <v>167</v>
      </c>
      <c r="B4" s="189"/>
      <c r="C4" s="189"/>
      <c r="D4" s="189"/>
      <c r="E4" s="189"/>
      <c r="F4" s="189"/>
      <c r="G4" s="190"/>
      <c r="W4" s="94" t="s">
        <v>131</v>
      </c>
      <c r="X4" s="94">
        <v>7</v>
      </c>
    </row>
    <row r="5" spans="1:27" ht="37.5" customHeight="1" x14ac:dyDescent="0.35">
      <c r="A5" s="211" t="s">
        <v>173</v>
      </c>
      <c r="B5" s="211"/>
      <c r="C5" s="211"/>
      <c r="D5" s="211"/>
      <c r="E5" s="211"/>
      <c r="F5" s="211"/>
      <c r="G5" s="211"/>
      <c r="W5" s="94"/>
      <c r="X5" s="94"/>
    </row>
    <row r="6" spans="1:27" ht="26" x14ac:dyDescent="0.35">
      <c r="A6" s="101" t="s">
        <v>168</v>
      </c>
      <c r="B6" s="101" t="s">
        <v>84</v>
      </c>
      <c r="C6" s="101" t="s">
        <v>85</v>
      </c>
      <c r="D6" s="101" t="s">
        <v>96</v>
      </c>
      <c r="E6" s="210" t="s">
        <v>86</v>
      </c>
      <c r="F6" s="210"/>
      <c r="G6" s="210"/>
      <c r="W6" s="94" t="s">
        <v>132</v>
      </c>
      <c r="X6" s="94">
        <v>10</v>
      </c>
    </row>
    <row r="7" spans="1:27" ht="69" customHeight="1" x14ac:dyDescent="0.35">
      <c r="A7" s="194">
        <v>4.0999999999999996</v>
      </c>
      <c r="B7" s="93" t="s">
        <v>149</v>
      </c>
      <c r="C7" s="91" t="s">
        <v>107</v>
      </c>
      <c r="D7" s="68" t="s">
        <v>87</v>
      </c>
      <c r="E7" s="183"/>
      <c r="F7" s="183"/>
      <c r="G7" s="183"/>
      <c r="W7" s="94" t="s">
        <v>133</v>
      </c>
      <c r="X7" s="94">
        <v>13</v>
      </c>
    </row>
    <row r="8" spans="1:27" ht="42.75" customHeight="1" x14ac:dyDescent="0.35">
      <c r="A8" s="195"/>
      <c r="B8" s="100" t="s">
        <v>150</v>
      </c>
      <c r="C8" s="91" t="s">
        <v>108</v>
      </c>
      <c r="D8" s="68" t="s">
        <v>87</v>
      </c>
      <c r="E8" s="185"/>
      <c r="F8" s="186"/>
      <c r="G8" s="187"/>
      <c r="W8" s="94" t="s">
        <v>134</v>
      </c>
      <c r="X8" s="94">
        <v>16</v>
      </c>
    </row>
    <row r="9" spans="1:27" ht="42.75" customHeight="1" x14ac:dyDescent="0.35">
      <c r="A9" s="195"/>
      <c r="B9" s="127" t="s">
        <v>157</v>
      </c>
      <c r="C9" s="125" t="s">
        <v>156</v>
      </c>
      <c r="D9" s="106" t="s">
        <v>87</v>
      </c>
      <c r="E9" s="199"/>
      <c r="F9" s="200"/>
      <c r="G9" s="201"/>
    </row>
    <row r="10" spans="1:27" ht="28.5" customHeight="1" x14ac:dyDescent="0.35">
      <c r="A10" s="196"/>
      <c r="B10" s="202" t="s">
        <v>158</v>
      </c>
      <c r="C10" s="203"/>
      <c r="D10" s="191" t="s">
        <v>151</v>
      </c>
      <c r="E10" s="192"/>
      <c r="F10" s="192"/>
      <c r="G10" s="193"/>
    </row>
    <row r="11" spans="1:27" ht="45.75" customHeight="1" x14ac:dyDescent="0.35">
      <c r="A11" s="195"/>
      <c r="B11" s="128" t="s">
        <v>152</v>
      </c>
      <c r="C11" s="129" t="s">
        <v>83</v>
      </c>
      <c r="D11" s="130" t="s">
        <v>87</v>
      </c>
      <c r="E11" s="184"/>
      <c r="F11" s="184"/>
      <c r="G11" s="184"/>
    </row>
    <row r="12" spans="1:27" ht="15" customHeight="1" x14ac:dyDescent="0.35">
      <c r="A12" s="195"/>
      <c r="B12" s="204" t="s">
        <v>153</v>
      </c>
      <c r="C12" s="91" t="s">
        <v>88</v>
      </c>
      <c r="D12" s="68" t="s">
        <v>87</v>
      </c>
      <c r="E12" s="198"/>
      <c r="F12" s="198"/>
      <c r="G12" s="198"/>
    </row>
    <row r="13" spans="1:27" ht="15" customHeight="1" x14ac:dyDescent="0.35">
      <c r="A13" s="195"/>
      <c r="B13" s="204"/>
      <c r="C13" s="91" t="s">
        <v>89</v>
      </c>
      <c r="D13" s="68" t="s">
        <v>87</v>
      </c>
      <c r="E13" s="198"/>
      <c r="F13" s="198"/>
      <c r="G13" s="198"/>
    </row>
    <row r="14" spans="1:27" x14ac:dyDescent="0.35">
      <c r="A14" s="195"/>
      <c r="B14" s="204"/>
      <c r="C14" s="91" t="s">
        <v>90</v>
      </c>
      <c r="D14" s="68" t="s">
        <v>87</v>
      </c>
      <c r="E14" s="198"/>
      <c r="F14" s="198"/>
      <c r="G14" s="198"/>
    </row>
    <row r="15" spans="1:27" ht="15" customHeight="1" x14ac:dyDescent="0.35">
      <c r="A15" s="197"/>
      <c r="B15" s="204"/>
      <c r="C15" s="91" t="s">
        <v>91</v>
      </c>
      <c r="D15" s="68" t="s">
        <v>87</v>
      </c>
      <c r="E15" s="198"/>
      <c r="F15" s="198"/>
      <c r="G15" s="198"/>
    </row>
  </sheetData>
  <mergeCells count="19">
    <mergeCell ref="A1:B2"/>
    <mergeCell ref="C1:G1"/>
    <mergeCell ref="C2:G2"/>
    <mergeCell ref="A3:G3"/>
    <mergeCell ref="E6:G6"/>
    <mergeCell ref="A5:G5"/>
    <mergeCell ref="E7:G7"/>
    <mergeCell ref="E11:G11"/>
    <mergeCell ref="E8:G8"/>
    <mergeCell ref="A4:G4"/>
    <mergeCell ref="D10:G10"/>
    <mergeCell ref="A7:A15"/>
    <mergeCell ref="E13:G13"/>
    <mergeCell ref="E14:G14"/>
    <mergeCell ref="E15:G15"/>
    <mergeCell ref="E9:G9"/>
    <mergeCell ref="B10:C10"/>
    <mergeCell ref="E12:G12"/>
    <mergeCell ref="B12:B15"/>
  </mergeCells>
  <phoneticPr fontId="7" type="noConversion"/>
  <conditionalFormatting sqref="C2">
    <cfRule type="dataBar" priority="19">
      <dataBar>
        <cfvo type="num" val="0"/>
        <cfvo type="num" val="1"/>
        <color rgb="FF00B050"/>
      </dataBar>
      <extLst>
        <ext xmlns:x14="http://schemas.microsoft.com/office/spreadsheetml/2009/9/main" uri="{B025F937-C7B1-47D3-B67F-A62EFF666E3E}">
          <x14:id>{141D8287-C7C8-4B46-9B04-27883A14F509}</x14:id>
        </ext>
      </extLst>
    </cfRule>
  </conditionalFormatting>
  <hyperlinks>
    <hyperlink ref="D10" r:id="rId1" xr:uid="{00000000-0004-0000-0100-000000000000}"/>
  </hyperlinks>
  <pageMargins left="0.70866141732283472" right="0.70866141732283472" top="0.74803149606299213" bottom="0.74803149606299213" header="0.31496062992125984" footer="0.31496062992125984"/>
  <pageSetup paperSize="9" scale="75" orientation="landscape" r:id="rId2"/>
  <extLst>
    <ext xmlns:x14="http://schemas.microsoft.com/office/spreadsheetml/2009/9/main" uri="{78C0D931-6437-407d-A8EE-F0AAD7539E65}">
      <x14:conditionalFormattings>
        <x14:conditionalFormatting xmlns:xm="http://schemas.microsoft.com/office/excel/2006/main">
          <x14:cfRule type="dataBar" id="{141D8287-C7C8-4B46-9B04-27883A14F509}">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34998626667073579"/>
    <pageSetUpPr fitToPage="1"/>
  </sheetPr>
  <dimension ref="A1:Y16"/>
  <sheetViews>
    <sheetView zoomScale="85" zoomScaleNormal="85" zoomScaleSheetLayoutView="85" workbookViewId="0">
      <pane ySplit="2" topLeftCell="A3" activePane="bottomLeft" state="frozen"/>
      <selection pane="bottomLeft" activeCell="B13" sqref="B13"/>
    </sheetView>
  </sheetViews>
  <sheetFormatPr defaultColWidth="37.1796875" defaultRowHeight="14.5" x14ac:dyDescent="0.35"/>
  <cols>
    <col min="1" max="1" width="10.26953125" style="88" customWidth="1"/>
    <col min="2" max="2" width="52.453125" style="90" customWidth="1"/>
    <col min="3" max="3" width="29.7265625" style="90" customWidth="1"/>
    <col min="4" max="4" width="13.81640625" style="90" customWidth="1"/>
    <col min="5" max="7" width="21.26953125" style="122" customWidth="1"/>
    <col min="8" max="22" width="37.1796875" style="88"/>
    <col min="23" max="25" width="0" style="88" hidden="1" customWidth="1"/>
    <col min="26" max="16384" width="37.1796875" style="88"/>
  </cols>
  <sheetData>
    <row r="1" spans="1:25" ht="23.25" customHeight="1" x14ac:dyDescent="0.35">
      <c r="A1" s="205" t="s">
        <v>204</v>
      </c>
      <c r="B1" s="207"/>
      <c r="C1" s="207" t="s">
        <v>102</v>
      </c>
      <c r="D1" s="207"/>
      <c r="E1" s="207"/>
      <c r="F1" s="207"/>
      <c r="G1" s="207"/>
      <c r="W1" s="94"/>
      <c r="X1" s="94"/>
    </row>
    <row r="2" spans="1:25" ht="23.5" x14ac:dyDescent="0.35">
      <c r="A2" s="207"/>
      <c r="B2" s="207"/>
      <c r="C2" s="208">
        <f>IFERROR(N2,0)</f>
        <v>0</v>
      </c>
      <c r="D2" s="208"/>
      <c r="E2" s="208"/>
      <c r="F2" s="208"/>
      <c r="G2" s="208"/>
      <c r="L2" s="88">
        <f>IF(E7="No",1,7)</f>
        <v>7</v>
      </c>
      <c r="M2" s="88">
        <f>IF(E7="Yes",COUNTA(E7,E8,E9,E10,E11,E12,E13),IF(E7="No",1,0))</f>
        <v>0</v>
      </c>
      <c r="N2" s="145">
        <f>M2/L2</f>
        <v>0</v>
      </c>
      <c r="W2" s="95" t="s">
        <v>95</v>
      </c>
      <c r="X2" s="95" t="s">
        <v>92</v>
      </c>
      <c r="Y2" s="95" t="s">
        <v>101</v>
      </c>
    </row>
    <row r="3" spans="1:25" ht="96" customHeight="1" x14ac:dyDescent="0.35">
      <c r="A3" s="223" t="s">
        <v>178</v>
      </c>
      <c r="B3" s="224"/>
      <c r="C3" s="224"/>
      <c r="D3" s="224"/>
      <c r="E3" s="224"/>
      <c r="F3" s="224"/>
      <c r="G3" s="225"/>
      <c r="W3" s="95">
        <f>IF(E7="No",1)+IF(E7="",1)+IF(E7="Yes",7)</f>
        <v>1</v>
      </c>
      <c r="X3" s="95">
        <f>COUNTA(E7:G13)</f>
        <v>0</v>
      </c>
      <c r="Y3" s="95">
        <f>X3/W3</f>
        <v>0</v>
      </c>
    </row>
    <row r="4" spans="1:25" ht="15" customHeight="1" x14ac:dyDescent="0.35">
      <c r="A4" s="226" t="s">
        <v>181</v>
      </c>
      <c r="B4" s="227"/>
      <c r="C4" s="227"/>
      <c r="D4" s="227"/>
      <c r="E4" s="227"/>
      <c r="F4" s="227"/>
      <c r="G4" s="228"/>
    </row>
    <row r="5" spans="1:25" ht="39" customHeight="1" x14ac:dyDescent="0.35">
      <c r="A5" s="211" t="s">
        <v>154</v>
      </c>
      <c r="B5" s="211"/>
      <c r="C5" s="211"/>
      <c r="D5" s="211"/>
      <c r="E5" s="211"/>
      <c r="F5" s="211"/>
      <c r="G5" s="211"/>
    </row>
    <row r="6" spans="1:25" ht="26" x14ac:dyDescent="0.35">
      <c r="A6" s="123" t="s">
        <v>168</v>
      </c>
      <c r="B6" s="123" t="s">
        <v>84</v>
      </c>
      <c r="C6" s="123" t="s">
        <v>85</v>
      </c>
      <c r="D6" s="123" t="s">
        <v>96</v>
      </c>
      <c r="E6" s="229" t="s">
        <v>86</v>
      </c>
      <c r="F6" s="229"/>
      <c r="G6" s="229"/>
    </row>
    <row r="7" spans="1:25" ht="15" customHeight="1" x14ac:dyDescent="0.35">
      <c r="A7" s="194">
        <v>4.2</v>
      </c>
      <c r="B7" s="100" t="s">
        <v>138</v>
      </c>
      <c r="C7" s="91" t="s">
        <v>93</v>
      </c>
      <c r="D7" s="68" t="s">
        <v>87</v>
      </c>
      <c r="E7" s="215"/>
      <c r="F7" s="215"/>
      <c r="G7" s="215"/>
    </row>
    <row r="8" spans="1:25" ht="37.5" x14ac:dyDescent="0.35">
      <c r="A8" s="195"/>
      <c r="B8" s="92" t="s">
        <v>109</v>
      </c>
      <c r="C8" s="91" t="s">
        <v>114</v>
      </c>
      <c r="D8" s="68" t="s">
        <v>87</v>
      </c>
      <c r="E8" s="215"/>
      <c r="F8" s="215"/>
      <c r="G8" s="215"/>
    </row>
    <row r="9" spans="1:25" ht="57.75" customHeight="1" x14ac:dyDescent="0.35">
      <c r="A9" s="195"/>
      <c r="B9" s="92" t="s">
        <v>110</v>
      </c>
      <c r="C9" s="91" t="s">
        <v>115</v>
      </c>
      <c r="D9" s="68" t="s">
        <v>87</v>
      </c>
      <c r="E9" s="215"/>
      <c r="F9" s="215"/>
      <c r="G9" s="215"/>
    </row>
    <row r="10" spans="1:25" ht="51" customHeight="1" x14ac:dyDescent="0.35">
      <c r="A10" s="195"/>
      <c r="B10" s="92" t="s">
        <v>117</v>
      </c>
      <c r="C10" s="91" t="s">
        <v>116</v>
      </c>
      <c r="D10" s="68" t="s">
        <v>87</v>
      </c>
      <c r="E10" s="215"/>
      <c r="F10" s="215"/>
      <c r="G10" s="215"/>
    </row>
    <row r="11" spans="1:25" ht="100" customHeight="1" x14ac:dyDescent="0.35">
      <c r="A11" s="195"/>
      <c r="B11" s="92" t="s">
        <v>111</v>
      </c>
      <c r="C11" s="121" t="s">
        <v>97</v>
      </c>
      <c r="D11" s="68" t="s">
        <v>87</v>
      </c>
      <c r="E11" s="215"/>
      <c r="F11" s="215"/>
      <c r="G11" s="215"/>
    </row>
    <row r="12" spans="1:25" ht="100" customHeight="1" x14ac:dyDescent="0.35">
      <c r="A12" s="195"/>
      <c r="B12" s="121" t="s">
        <v>112</v>
      </c>
      <c r="C12" s="121" t="s">
        <v>98</v>
      </c>
      <c r="D12" s="68" t="s">
        <v>87</v>
      </c>
      <c r="E12" s="215"/>
      <c r="F12" s="215"/>
      <c r="G12" s="215"/>
    </row>
    <row r="13" spans="1:25" ht="100" customHeight="1" x14ac:dyDescent="0.35">
      <c r="A13" s="197"/>
      <c r="B13" s="104" t="s">
        <v>113</v>
      </c>
      <c r="C13" s="105"/>
      <c r="D13" s="106" t="s">
        <v>87</v>
      </c>
      <c r="E13" s="215"/>
      <c r="F13" s="215"/>
      <c r="G13" s="215"/>
    </row>
    <row r="14" spans="1:25" ht="67.5" customHeight="1" x14ac:dyDescent="0.35">
      <c r="A14" s="216" t="s">
        <v>163</v>
      </c>
      <c r="B14" s="217"/>
      <c r="C14" s="217"/>
      <c r="D14" s="217"/>
      <c r="E14" s="217"/>
      <c r="F14" s="217"/>
      <c r="G14" s="218"/>
    </row>
    <row r="15" spans="1:25" ht="29.25" customHeight="1" x14ac:dyDescent="0.35">
      <c r="A15" s="219" t="s">
        <v>158</v>
      </c>
      <c r="B15" s="220"/>
      <c r="C15" s="220"/>
      <c r="D15" s="221" t="s">
        <v>151</v>
      </c>
      <c r="E15" s="221"/>
      <c r="F15" s="221"/>
      <c r="G15" s="222"/>
    </row>
    <row r="16" spans="1:25" s="119" customFormat="1" ht="98.25" customHeight="1" x14ac:dyDescent="0.35">
      <c r="A16" s="212" t="s">
        <v>164</v>
      </c>
      <c r="B16" s="213"/>
      <c r="C16" s="213"/>
      <c r="D16" s="213"/>
      <c r="E16" s="213"/>
      <c r="F16" s="213"/>
      <c r="G16" s="214"/>
    </row>
  </sheetData>
  <mergeCells count="19">
    <mergeCell ref="E9:G9"/>
    <mergeCell ref="A1:B2"/>
    <mergeCell ref="C1:G1"/>
    <mergeCell ref="C2:G2"/>
    <mergeCell ref="A3:G3"/>
    <mergeCell ref="A7:A13"/>
    <mergeCell ref="A4:G4"/>
    <mergeCell ref="A5:G5"/>
    <mergeCell ref="E6:G6"/>
    <mergeCell ref="E7:G7"/>
    <mergeCell ref="E8:G8"/>
    <mergeCell ref="A16:G16"/>
    <mergeCell ref="E10:G10"/>
    <mergeCell ref="E11:G11"/>
    <mergeCell ref="E12:G12"/>
    <mergeCell ref="E13:G13"/>
    <mergeCell ref="A14:G14"/>
    <mergeCell ref="A15:C15"/>
    <mergeCell ref="D15:G15"/>
  </mergeCells>
  <conditionalFormatting sqref="C2">
    <cfRule type="dataBar" priority="20">
      <dataBar>
        <cfvo type="num" val="0"/>
        <cfvo type="num" val="1"/>
        <color rgb="FF00B050"/>
      </dataBar>
      <extLst>
        <ext xmlns:x14="http://schemas.microsoft.com/office/spreadsheetml/2009/9/main" uri="{B025F937-C7B1-47D3-B67F-A62EFF666E3E}">
          <x14:id>{C54DE6A9-7753-4654-8B69-9A2C54C324EF}</x14:id>
        </ext>
      </extLst>
    </cfRule>
  </conditionalFormatting>
  <conditionalFormatting sqref="B8:G13">
    <cfRule type="expression" dxfId="25" priority="2">
      <formula>$E$7="No"</formula>
    </cfRule>
  </conditionalFormatting>
  <conditionalFormatting sqref="A14:G16">
    <cfRule type="expression" dxfId="24" priority="1">
      <formula>$E$7="No"</formula>
    </cfRule>
  </conditionalFormatting>
  <hyperlinks>
    <hyperlink ref="D15" r:id="rId1" xr:uid="{00000000-0004-0000-0500-000000000000}"/>
  </hyperlinks>
  <pageMargins left="0.70866141732283472" right="0.70866141732283472" top="0.74803149606299213" bottom="0.74803149606299213" header="0.31496062992125984" footer="0.31496062992125984"/>
  <pageSetup paperSize="9" scale="57" orientation="landscape" r:id="rId2"/>
  <extLst>
    <ext xmlns:x14="http://schemas.microsoft.com/office/spreadsheetml/2009/9/main" uri="{78C0D931-6437-407d-A8EE-F0AAD7539E65}">
      <x14:conditionalFormattings>
        <x14:conditionalFormatting xmlns:xm="http://schemas.microsoft.com/office/excel/2006/main">
          <x14:cfRule type="dataBar" id="{C54DE6A9-7753-4654-8B69-9A2C54C324EF}">
            <x14:dataBar minLength="0" maxLength="100" gradient="0">
              <x14:cfvo type="num">
                <xm:f>0</xm:f>
              </x14:cfvo>
              <x14:cfvo type="num">
                <xm:f>1</xm:f>
              </x14:cfvo>
              <x14:negativeFillColor rgb="FFFF0000"/>
              <x14:axisColor rgb="FF000000"/>
            </x14:dataBar>
          </x14:cfRule>
          <xm:sqref>C2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Dropdowns!$A$2:$A$4</xm:f>
          </x14:formula1>
          <xm:sqref>E7:G7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34998626667073579"/>
    <pageSetUpPr fitToPage="1"/>
  </sheetPr>
  <dimension ref="A1:Z13"/>
  <sheetViews>
    <sheetView zoomScaleNormal="100" zoomScaleSheetLayoutView="80" workbookViewId="0">
      <pane ySplit="2" topLeftCell="A3" activePane="bottomLeft" state="frozen"/>
      <selection pane="bottomLeft" activeCell="C7" sqref="C7"/>
    </sheetView>
  </sheetViews>
  <sheetFormatPr defaultColWidth="37.1796875" defaultRowHeight="14.5" x14ac:dyDescent="0.35"/>
  <cols>
    <col min="1" max="1" width="10.26953125" style="88" customWidth="1"/>
    <col min="2" max="2" width="52.453125" style="90" customWidth="1"/>
    <col min="3" max="3" width="29.7265625" style="90" customWidth="1"/>
    <col min="4" max="4" width="13.81640625" style="90" customWidth="1"/>
    <col min="5" max="7" width="21.26953125" style="122" customWidth="1"/>
    <col min="8" max="22" width="37.1796875" style="88"/>
    <col min="23" max="25" width="37.1796875" style="88" customWidth="1"/>
    <col min="26" max="16384" width="37.1796875" style="88"/>
  </cols>
  <sheetData>
    <row r="1" spans="1:26" ht="23.25" customHeight="1" x14ac:dyDescent="0.35">
      <c r="A1" s="205" t="s">
        <v>205</v>
      </c>
      <c r="B1" s="207"/>
      <c r="C1" s="207" t="s">
        <v>102</v>
      </c>
      <c r="D1" s="207"/>
      <c r="E1" s="207"/>
      <c r="F1" s="207"/>
      <c r="G1" s="207"/>
      <c r="W1" s="95" t="s">
        <v>95</v>
      </c>
      <c r="X1" s="95" t="s">
        <v>92</v>
      </c>
      <c r="Y1" s="95" t="s">
        <v>101</v>
      </c>
    </row>
    <row r="2" spans="1:26" ht="23.5" x14ac:dyDescent="0.35">
      <c r="A2" s="207"/>
      <c r="B2" s="207"/>
      <c r="C2" s="208">
        <f>IFERROR(Z2,0)</f>
        <v>0</v>
      </c>
      <c r="D2" s="208"/>
      <c r="E2" s="208"/>
      <c r="F2" s="208"/>
      <c r="G2" s="208"/>
      <c r="W2" s="95">
        <f>IF(E6="",1)+IF(E6="No",1)+IF(E6="Yes - 1 Organisation",5)+IF(E6="Yes - 2 Organisations",8)+IF(E6="Yes - 3 Organisations",11)+IF(E6="Yes - 4 Organisations",14)+IF(E6="Yes - 5 Organisations",17)</f>
        <v>1</v>
      </c>
      <c r="X2" s="95">
        <f>COUNTA(E6,E7,B9:G9,B10:G10,B11:G11,B12:G12,B13:G13)</f>
        <v>0</v>
      </c>
      <c r="Y2" s="95">
        <f>X2/W2</f>
        <v>0</v>
      </c>
      <c r="Z2" s="88">
        <f>_xlfn.IFNA(Y2,0)</f>
        <v>0</v>
      </c>
    </row>
    <row r="3" spans="1:26" ht="96" customHeight="1" x14ac:dyDescent="0.35">
      <c r="A3" s="209" t="s">
        <v>177</v>
      </c>
      <c r="B3" s="209"/>
      <c r="C3" s="209"/>
      <c r="D3" s="209"/>
      <c r="E3" s="209"/>
      <c r="F3" s="209"/>
      <c r="G3" s="209"/>
    </row>
    <row r="4" spans="1:26" ht="15" customHeight="1" x14ac:dyDescent="0.35">
      <c r="A4" s="235" t="s">
        <v>180</v>
      </c>
      <c r="B4" s="236"/>
      <c r="C4" s="236"/>
      <c r="D4" s="236"/>
      <c r="E4" s="236"/>
      <c r="F4" s="236"/>
      <c r="G4" s="237"/>
    </row>
    <row r="5" spans="1:26" ht="26" x14ac:dyDescent="0.35">
      <c r="A5" s="123" t="s">
        <v>168</v>
      </c>
      <c r="B5" s="123" t="s">
        <v>84</v>
      </c>
      <c r="C5" s="123" t="s">
        <v>85</v>
      </c>
      <c r="D5" s="123" t="s">
        <v>96</v>
      </c>
      <c r="E5" s="238" t="s">
        <v>86</v>
      </c>
      <c r="F5" s="238"/>
      <c r="G5" s="238"/>
    </row>
    <row r="6" spans="1:26" ht="87.5" x14ac:dyDescent="0.35">
      <c r="A6" s="232">
        <v>4.3</v>
      </c>
      <c r="B6" s="92" t="s">
        <v>254</v>
      </c>
      <c r="C6" s="121" t="s">
        <v>120</v>
      </c>
      <c r="D6" s="68" t="s">
        <v>87</v>
      </c>
      <c r="E6" s="215"/>
      <c r="F6" s="215"/>
      <c r="G6" s="215"/>
    </row>
    <row r="7" spans="1:26" ht="229.5" customHeight="1" x14ac:dyDescent="0.35">
      <c r="A7" s="233"/>
      <c r="B7" s="92" t="s">
        <v>255</v>
      </c>
      <c r="C7" s="121" t="s">
        <v>93</v>
      </c>
      <c r="D7" s="68" t="s">
        <v>87</v>
      </c>
      <c r="E7" s="215"/>
      <c r="F7" s="215"/>
      <c r="G7" s="215"/>
    </row>
    <row r="8" spans="1:26" ht="25.5" customHeight="1" x14ac:dyDescent="0.35">
      <c r="A8" s="233"/>
      <c r="B8" s="123" t="s">
        <v>127</v>
      </c>
      <c r="C8" s="226" t="s">
        <v>118</v>
      </c>
      <c r="D8" s="227"/>
      <c r="E8" s="228"/>
      <c r="F8" s="226" t="s">
        <v>119</v>
      </c>
      <c r="G8" s="227"/>
    </row>
    <row r="9" spans="1:26" ht="80.150000000000006" customHeight="1" x14ac:dyDescent="0.35">
      <c r="A9" s="233"/>
      <c r="B9" s="137"/>
      <c r="C9" s="185"/>
      <c r="D9" s="230"/>
      <c r="E9" s="231"/>
      <c r="F9" s="185"/>
      <c r="G9" s="231"/>
    </row>
    <row r="10" spans="1:26" ht="80.150000000000006" customHeight="1" x14ac:dyDescent="0.35">
      <c r="A10" s="233"/>
      <c r="B10" s="138"/>
      <c r="C10" s="185"/>
      <c r="D10" s="230"/>
      <c r="E10" s="231"/>
      <c r="F10" s="185"/>
      <c r="G10" s="231"/>
    </row>
    <row r="11" spans="1:26" ht="80.150000000000006" customHeight="1" x14ac:dyDescent="0.35">
      <c r="A11" s="233"/>
      <c r="B11" s="137"/>
      <c r="C11" s="185"/>
      <c r="D11" s="230"/>
      <c r="E11" s="231"/>
      <c r="F11" s="185"/>
      <c r="G11" s="231"/>
    </row>
    <row r="12" spans="1:26" ht="80.150000000000006" customHeight="1" x14ac:dyDescent="0.35">
      <c r="A12" s="233"/>
      <c r="B12" s="137"/>
      <c r="C12" s="185"/>
      <c r="D12" s="230"/>
      <c r="E12" s="231"/>
      <c r="F12" s="185"/>
      <c r="G12" s="231"/>
    </row>
    <row r="13" spans="1:26" ht="80.150000000000006" customHeight="1" x14ac:dyDescent="0.35">
      <c r="A13" s="234"/>
      <c r="B13" s="137"/>
      <c r="C13" s="185"/>
      <c r="D13" s="230"/>
      <c r="E13" s="231"/>
      <c r="F13" s="185"/>
      <c r="G13" s="231"/>
    </row>
  </sheetData>
  <mergeCells count="21">
    <mergeCell ref="A1:B2"/>
    <mergeCell ref="C1:G1"/>
    <mergeCell ref="C2:G2"/>
    <mergeCell ref="A3:G3"/>
    <mergeCell ref="A6:A13"/>
    <mergeCell ref="A4:G4"/>
    <mergeCell ref="E5:G5"/>
    <mergeCell ref="E6:G6"/>
    <mergeCell ref="E7:G7"/>
    <mergeCell ref="C8:E8"/>
    <mergeCell ref="F8:G8"/>
    <mergeCell ref="F13:G13"/>
    <mergeCell ref="C9:E9"/>
    <mergeCell ref="F9:G9"/>
    <mergeCell ref="C10:E10"/>
    <mergeCell ref="F10:G10"/>
    <mergeCell ref="C11:E11"/>
    <mergeCell ref="F11:G11"/>
    <mergeCell ref="C12:E12"/>
    <mergeCell ref="F12:G12"/>
    <mergeCell ref="C13:E13"/>
  </mergeCells>
  <conditionalFormatting sqref="C2">
    <cfRule type="dataBar" priority="22">
      <dataBar>
        <cfvo type="num" val="0"/>
        <cfvo type="num" val="1"/>
        <color rgb="FF00B050"/>
      </dataBar>
      <extLst>
        <ext xmlns:x14="http://schemas.microsoft.com/office/spreadsheetml/2009/9/main" uri="{B025F937-C7B1-47D3-B67F-A62EFF666E3E}">
          <x14:id>{2CFE9D22-C25B-4653-9D6F-304F076C2E41}</x14:id>
        </ext>
      </extLst>
    </cfRule>
  </conditionalFormatting>
  <conditionalFormatting sqref="B7:D7">
    <cfRule type="expression" dxfId="23" priority="21">
      <formula>$E$6="No"</formula>
    </cfRule>
  </conditionalFormatting>
  <dataValidations count="1">
    <dataValidation type="list" allowBlank="1" showInputMessage="1" showErrorMessage="1" sqref="E6:G6" xr:uid="{2558E33B-F9CB-48A6-A51C-7DD353969E81}">
      <formula1>"No, Yes - 1 Organisation, Yes - 2 Organisations, Yes - 3 Organisations, Yes - 4 Organisations, Yes - 5 Organisations"</formula1>
    </dataValidation>
  </dataValidations>
  <pageMargins left="0.70866141732283472" right="0.70866141732283472" top="0.74803149606299213" bottom="0.74803149606299213" header="0.31496062992125984" footer="0.31496062992125984"/>
  <pageSetup paperSize="9" scale="55" orientation="landscape" r:id="rId1"/>
  <extLst>
    <ext xmlns:x14="http://schemas.microsoft.com/office/spreadsheetml/2009/9/main" uri="{78C0D931-6437-407d-A8EE-F0AAD7539E65}">
      <x14:conditionalFormattings>
        <x14:conditionalFormatting xmlns:xm="http://schemas.microsoft.com/office/excel/2006/main">
          <x14:cfRule type="dataBar" id="{2CFE9D22-C25B-4653-9D6F-304F076C2E41}">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8" tint="0.39997558519241921"/>
    <pageSetUpPr fitToPage="1"/>
  </sheetPr>
  <dimension ref="A1:Z8"/>
  <sheetViews>
    <sheetView zoomScale="85" zoomScaleNormal="85" zoomScaleSheetLayoutView="70" workbookViewId="0">
      <pane ySplit="2" topLeftCell="A3" activePane="bottomLeft" state="frozen"/>
      <selection activeCell="A24" sqref="A24:H57"/>
      <selection pane="bottomLeft" activeCell="D18" sqref="D18"/>
    </sheetView>
  </sheetViews>
  <sheetFormatPr defaultColWidth="9.1796875" defaultRowHeight="14.5" x14ac:dyDescent="0.35"/>
  <cols>
    <col min="1" max="1" width="9.7265625" style="79" bestFit="1" customWidth="1"/>
    <col min="2" max="2" width="60.7265625" style="80" customWidth="1"/>
    <col min="3" max="3" width="46.26953125" style="81" customWidth="1"/>
    <col min="4" max="4" width="15.26953125" style="81" customWidth="1"/>
    <col min="5" max="8" width="29.1796875" style="81" customWidth="1"/>
    <col min="9" max="9" width="5.1796875" style="75" customWidth="1"/>
    <col min="10" max="23" width="9.1796875" style="75"/>
    <col min="24" max="26" width="0" style="75" hidden="1" customWidth="1"/>
    <col min="27" max="16384" width="9.1796875" style="75"/>
  </cols>
  <sheetData>
    <row r="1" spans="1:26" ht="23" x14ac:dyDescent="0.35">
      <c r="A1" s="239" t="s">
        <v>201</v>
      </c>
      <c r="B1" s="240"/>
      <c r="C1" s="240"/>
      <c r="D1" s="240"/>
      <c r="E1" s="243" t="s">
        <v>102</v>
      </c>
      <c r="F1" s="240"/>
      <c r="G1" s="240"/>
      <c r="H1" s="244"/>
      <c r="X1" s="71" t="s">
        <v>95</v>
      </c>
      <c r="Y1" s="71" t="s">
        <v>92</v>
      </c>
      <c r="Z1" s="71" t="s">
        <v>101</v>
      </c>
    </row>
    <row r="2" spans="1:26" ht="24" thickBot="1" x14ac:dyDescent="0.4">
      <c r="A2" s="241"/>
      <c r="B2" s="242"/>
      <c r="C2" s="242"/>
      <c r="D2" s="242"/>
      <c r="E2" s="245">
        <f>COUNTA(E7)/COUNTA(B7)</f>
        <v>0</v>
      </c>
      <c r="F2" s="245"/>
      <c r="G2" s="245"/>
      <c r="H2" s="246"/>
      <c r="X2" s="71">
        <v>1</v>
      </c>
      <c r="Y2" s="71">
        <f>COUNTA(E7)</f>
        <v>0</v>
      </c>
      <c r="Z2" s="71">
        <f>Y2/X2</f>
        <v>0</v>
      </c>
    </row>
    <row r="3" spans="1:26" ht="94.5" customHeight="1" x14ac:dyDescent="0.35">
      <c r="A3" s="209" t="s">
        <v>177</v>
      </c>
      <c r="B3" s="209"/>
      <c r="C3" s="209"/>
      <c r="D3" s="209"/>
      <c r="E3" s="209"/>
      <c r="F3" s="209"/>
      <c r="G3" s="209"/>
      <c r="H3" s="209"/>
    </row>
    <row r="4" spans="1:26" ht="26" x14ac:dyDescent="0.35">
      <c r="A4" s="123" t="s">
        <v>168</v>
      </c>
      <c r="B4" s="69" t="s">
        <v>84</v>
      </c>
      <c r="C4" s="82" t="s">
        <v>85</v>
      </c>
      <c r="D4" s="69" t="s">
        <v>96</v>
      </c>
      <c r="E4" s="229" t="s">
        <v>86</v>
      </c>
      <c r="F4" s="229"/>
      <c r="G4" s="229"/>
      <c r="H4" s="229"/>
    </row>
    <row r="5" spans="1:26" x14ac:dyDescent="0.35">
      <c r="A5" s="255" t="s">
        <v>303</v>
      </c>
      <c r="B5" s="255"/>
      <c r="C5" s="255"/>
      <c r="D5" s="255"/>
      <c r="E5" s="255"/>
      <c r="F5" s="255"/>
      <c r="G5" s="255"/>
      <c r="H5" s="255"/>
    </row>
    <row r="6" spans="1:26" x14ac:dyDescent="0.35">
      <c r="A6" s="255"/>
      <c r="B6" s="255"/>
      <c r="C6" s="255"/>
      <c r="D6" s="255"/>
      <c r="E6" s="255"/>
      <c r="F6" s="255"/>
      <c r="G6" s="255"/>
      <c r="H6" s="255"/>
    </row>
    <row r="7" spans="1:26" ht="51" x14ac:dyDescent="0.35">
      <c r="A7" s="247" t="s">
        <v>198</v>
      </c>
      <c r="B7" s="249" t="s">
        <v>183</v>
      </c>
      <c r="C7" s="124" t="s">
        <v>171</v>
      </c>
      <c r="D7" s="251" t="s">
        <v>175</v>
      </c>
      <c r="E7" s="253"/>
      <c r="F7" s="253"/>
      <c r="G7" s="253"/>
      <c r="H7" s="253"/>
    </row>
    <row r="8" spans="1:26" ht="49.5" customHeight="1" x14ac:dyDescent="0.35">
      <c r="A8" s="248"/>
      <c r="B8" s="250"/>
      <c r="C8" s="139">
        <f>Overview!B22</f>
        <v>1500000</v>
      </c>
      <c r="D8" s="252"/>
      <c r="E8" s="254"/>
      <c r="F8" s="254"/>
      <c r="G8" s="254"/>
      <c r="H8" s="254"/>
    </row>
  </sheetData>
  <dataConsolidate link="1"/>
  <mergeCells count="10">
    <mergeCell ref="A7:A8"/>
    <mergeCell ref="B7:B8"/>
    <mergeCell ref="D7:D8"/>
    <mergeCell ref="E7:H8"/>
    <mergeCell ref="A5:H6"/>
    <mergeCell ref="A1:D2"/>
    <mergeCell ref="E1:H1"/>
    <mergeCell ref="E2:H2"/>
    <mergeCell ref="A3:H3"/>
    <mergeCell ref="E4:H4"/>
  </mergeCells>
  <conditionalFormatting sqref="E2">
    <cfRule type="dataBar" priority="3">
      <dataBar>
        <cfvo type="num" val="0"/>
        <cfvo type="num" val="1"/>
        <color rgb="FF00B050"/>
      </dataBar>
      <extLst>
        <ext xmlns:x14="http://schemas.microsoft.com/office/spreadsheetml/2009/9/main" uri="{B025F937-C7B1-47D3-B67F-A62EFF666E3E}">
          <x14:id>{787B500D-69C2-40D4-B9BF-580DE6C028A2}</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787B500D-69C2-40D4-B9BF-580DE6C028A2}">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Dropdowns!$A$3:$A$4</xm:f>
          </x14:formula1>
          <xm:sqref>E7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19281-FD38-4890-96C4-54F1AA202074}">
  <sheetPr>
    <tabColor theme="8" tint="0.39997558519241921"/>
    <pageSetUpPr fitToPage="1"/>
  </sheetPr>
  <dimension ref="A1:Z8"/>
  <sheetViews>
    <sheetView zoomScale="85" zoomScaleNormal="85" zoomScaleSheetLayoutView="70" workbookViewId="0">
      <pane ySplit="2" topLeftCell="A3" activePane="bottomLeft" state="frozen"/>
      <selection activeCell="A24" sqref="A24:H57"/>
      <selection pane="bottomLeft" activeCell="E7" sqref="E7:H8"/>
    </sheetView>
  </sheetViews>
  <sheetFormatPr defaultColWidth="9.1796875" defaultRowHeight="14.5" x14ac:dyDescent="0.35"/>
  <cols>
    <col min="1" max="1" width="9.7265625" style="79" bestFit="1" customWidth="1"/>
    <col min="2" max="2" width="63.1796875" style="80" customWidth="1"/>
    <col min="3" max="3" width="46.26953125" style="81" customWidth="1"/>
    <col min="4" max="4" width="15.26953125" style="81" customWidth="1"/>
    <col min="5" max="8" width="29.1796875" style="81" customWidth="1"/>
    <col min="9" max="9" width="5.1796875" style="75" customWidth="1"/>
    <col min="10" max="23" width="9.1796875" style="75"/>
    <col min="24" max="26" width="0" style="75" hidden="1" customWidth="1"/>
    <col min="27" max="16384" width="9.1796875" style="75"/>
  </cols>
  <sheetData>
    <row r="1" spans="1:26" ht="23" x14ac:dyDescent="0.35">
      <c r="A1" s="239" t="s">
        <v>259</v>
      </c>
      <c r="B1" s="240"/>
      <c r="C1" s="240"/>
      <c r="D1" s="240"/>
      <c r="E1" s="243" t="s">
        <v>102</v>
      </c>
      <c r="F1" s="240"/>
      <c r="G1" s="240"/>
      <c r="H1" s="244"/>
      <c r="X1" s="71" t="s">
        <v>95</v>
      </c>
      <c r="Y1" s="71" t="s">
        <v>92</v>
      </c>
      <c r="Z1" s="71" t="s">
        <v>101</v>
      </c>
    </row>
    <row r="2" spans="1:26" ht="24" thickBot="1" x14ac:dyDescent="0.4">
      <c r="A2" s="241"/>
      <c r="B2" s="242"/>
      <c r="C2" s="242"/>
      <c r="D2" s="242"/>
      <c r="E2" s="245">
        <f>COUNTA(E7)/COUNTA(B7)</f>
        <v>0</v>
      </c>
      <c r="F2" s="245"/>
      <c r="G2" s="245"/>
      <c r="H2" s="246"/>
      <c r="X2" s="71">
        <v>1</v>
      </c>
      <c r="Y2" s="71">
        <f>COUNTA(E7)</f>
        <v>0</v>
      </c>
      <c r="Z2" s="71">
        <f>Y2/X2</f>
        <v>0</v>
      </c>
    </row>
    <row r="3" spans="1:26" ht="94.5" customHeight="1" x14ac:dyDescent="0.35">
      <c r="A3" s="209" t="s">
        <v>177</v>
      </c>
      <c r="B3" s="209"/>
      <c r="C3" s="209"/>
      <c r="D3" s="209"/>
      <c r="E3" s="209"/>
      <c r="F3" s="209"/>
      <c r="G3" s="209"/>
      <c r="H3" s="209"/>
    </row>
    <row r="4" spans="1:26" ht="26" x14ac:dyDescent="0.35">
      <c r="A4" s="176" t="s">
        <v>168</v>
      </c>
      <c r="B4" s="176" t="s">
        <v>84</v>
      </c>
      <c r="C4" s="177" t="s">
        <v>85</v>
      </c>
      <c r="D4" s="176" t="s">
        <v>96</v>
      </c>
      <c r="E4" s="229" t="s">
        <v>86</v>
      </c>
      <c r="F4" s="229"/>
      <c r="G4" s="229"/>
      <c r="H4" s="229"/>
    </row>
    <row r="5" spans="1:26" x14ac:dyDescent="0.35">
      <c r="A5" s="255" t="s">
        <v>304</v>
      </c>
      <c r="B5" s="255"/>
      <c r="C5" s="255"/>
      <c r="D5" s="255"/>
      <c r="E5" s="255"/>
      <c r="F5" s="255"/>
      <c r="G5" s="255"/>
      <c r="H5" s="255"/>
    </row>
    <row r="6" spans="1:26" x14ac:dyDescent="0.35">
      <c r="A6" s="255"/>
      <c r="B6" s="255"/>
      <c r="C6" s="255"/>
      <c r="D6" s="255"/>
      <c r="E6" s="255"/>
      <c r="F6" s="255"/>
      <c r="G6" s="255"/>
      <c r="H6" s="255"/>
    </row>
    <row r="7" spans="1:26" x14ac:dyDescent="0.35">
      <c r="A7" s="247" t="s">
        <v>197</v>
      </c>
      <c r="B7" s="256" t="s">
        <v>278</v>
      </c>
      <c r="C7" s="257" t="s">
        <v>93</v>
      </c>
      <c r="D7" s="251" t="s">
        <v>175</v>
      </c>
      <c r="E7" s="253"/>
      <c r="F7" s="253"/>
      <c r="G7" s="253"/>
      <c r="H7" s="253"/>
    </row>
    <row r="8" spans="1:26" ht="362.25" customHeight="1" x14ac:dyDescent="0.35">
      <c r="A8" s="248"/>
      <c r="B8" s="256"/>
      <c r="C8" s="258"/>
      <c r="D8" s="252"/>
      <c r="E8" s="254"/>
      <c r="F8" s="254"/>
      <c r="G8" s="254"/>
      <c r="H8" s="254"/>
    </row>
  </sheetData>
  <dataConsolidate link="1"/>
  <mergeCells count="11">
    <mergeCell ref="A5:H6"/>
    <mergeCell ref="A1:D2"/>
    <mergeCell ref="E1:H1"/>
    <mergeCell ref="E2:H2"/>
    <mergeCell ref="A3:H3"/>
    <mergeCell ref="E4:H4"/>
    <mergeCell ref="A7:A8"/>
    <mergeCell ref="B7:B8"/>
    <mergeCell ref="D7:D8"/>
    <mergeCell ref="E7:H8"/>
    <mergeCell ref="C7:C8"/>
  </mergeCells>
  <conditionalFormatting sqref="E2">
    <cfRule type="dataBar" priority="1">
      <dataBar>
        <cfvo type="num" val="0"/>
        <cfvo type="num" val="1"/>
        <color rgb="FF00B050"/>
      </dataBar>
      <extLst>
        <ext xmlns:x14="http://schemas.microsoft.com/office/spreadsheetml/2009/9/main" uri="{B025F937-C7B1-47D3-B67F-A62EFF666E3E}">
          <x14:id>{DB988BB5-6BA4-4975-9A40-0511C9FB6C0B}</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DB988BB5-6BA4-4975-9A40-0511C9FB6C0B}">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F4C83F6-C650-47A5-91F7-ABF28661D5DD}">
          <x14:formula1>
            <xm:f>Dropdowns!$A$3:$A$4</xm:f>
          </x14:formula1>
          <xm:sqref>E7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C9C4-5238-4BE9-A9FE-40265B14C6B7}">
  <sheetPr>
    <tabColor theme="8" tint="0.39997558519241921"/>
    <pageSetUpPr fitToPage="1"/>
  </sheetPr>
  <dimension ref="A1:Z11"/>
  <sheetViews>
    <sheetView zoomScaleNormal="100" zoomScaleSheetLayoutView="80" workbookViewId="0">
      <pane ySplit="2" topLeftCell="A3" activePane="bottomLeft" state="frozen"/>
      <selection pane="bottomLeft" activeCell="C6" sqref="C6"/>
    </sheetView>
  </sheetViews>
  <sheetFormatPr defaultColWidth="37.1796875" defaultRowHeight="14.5" x14ac:dyDescent="0.35"/>
  <cols>
    <col min="1" max="1" width="10.26953125" style="88" customWidth="1"/>
    <col min="2" max="2" width="58.81640625" style="90" customWidth="1"/>
    <col min="3" max="3" width="29.7265625" style="90" customWidth="1"/>
    <col min="4" max="4" width="13.81640625" style="90" customWidth="1"/>
    <col min="5" max="7" width="21.26953125" style="150" customWidth="1"/>
    <col min="8" max="23" width="37.1796875" style="88"/>
    <col min="24" max="26" width="0" style="88" hidden="1" customWidth="1"/>
    <col min="27" max="16384" width="37.1796875" style="88"/>
  </cols>
  <sheetData>
    <row r="1" spans="1:26" ht="23.25" customHeight="1" x14ac:dyDescent="0.35">
      <c r="A1" s="205" t="s">
        <v>305</v>
      </c>
      <c r="B1" s="207"/>
      <c r="C1" s="207" t="s">
        <v>102</v>
      </c>
      <c r="D1" s="207"/>
      <c r="E1" s="207"/>
      <c r="F1" s="207"/>
      <c r="G1" s="207"/>
      <c r="H1" s="74"/>
      <c r="X1" s="94"/>
      <c r="Y1" s="94"/>
    </row>
    <row r="2" spans="1:26" ht="23.5" x14ac:dyDescent="0.35">
      <c r="A2" s="207"/>
      <c r="B2" s="207"/>
      <c r="C2" s="208">
        <f>IFERROR(O2,0)</f>
        <v>0</v>
      </c>
      <c r="D2" s="208"/>
      <c r="E2" s="208"/>
      <c r="F2" s="208"/>
      <c r="G2" s="208"/>
      <c r="H2" s="84"/>
      <c r="M2" s="88">
        <f>IF(E8="NA",2,4)</f>
        <v>4</v>
      </c>
      <c r="N2" s="88">
        <f>IF(E8="Yes",COUNTA(E8,E9,E10,E11),IF(E8="NA",COUNTA(E8,E11),0))</f>
        <v>0</v>
      </c>
      <c r="O2" s="145">
        <f>N2/M2</f>
        <v>0</v>
      </c>
      <c r="X2" s="95" t="s">
        <v>95</v>
      </c>
      <c r="Y2" s="95" t="s">
        <v>92</v>
      </c>
      <c r="Z2" s="95" t="s">
        <v>101</v>
      </c>
    </row>
    <row r="3" spans="1:26" ht="96" customHeight="1" x14ac:dyDescent="0.35">
      <c r="A3" s="223" t="s">
        <v>178</v>
      </c>
      <c r="B3" s="224"/>
      <c r="C3" s="224"/>
      <c r="D3" s="224"/>
      <c r="E3" s="224"/>
      <c r="F3" s="224"/>
      <c r="G3" s="225"/>
      <c r="X3" s="95" t="e">
        <f>IF(#REF!="No",1)+IF(#REF!="",1)+IF(#REF!="Yes",7)</f>
        <v>#REF!</v>
      </c>
      <c r="Y3" s="95">
        <f>COUNTA(E7:G11)</f>
        <v>0</v>
      </c>
      <c r="Z3" s="95" t="e">
        <f>Y3/X3</f>
        <v>#REF!</v>
      </c>
    </row>
    <row r="4" spans="1:26" ht="15" customHeight="1" x14ac:dyDescent="0.35">
      <c r="A4" s="226"/>
      <c r="B4" s="227"/>
      <c r="C4" s="227"/>
      <c r="D4" s="227"/>
      <c r="E4" s="227"/>
      <c r="F4" s="227"/>
      <c r="G4" s="228"/>
    </row>
    <row r="5" spans="1:26" ht="39" customHeight="1" x14ac:dyDescent="0.35">
      <c r="A5" s="211"/>
      <c r="B5" s="211"/>
      <c r="C5" s="211"/>
      <c r="D5" s="211"/>
      <c r="E5" s="211"/>
      <c r="F5" s="211"/>
      <c r="G5" s="211"/>
    </row>
    <row r="6" spans="1:26" ht="26" x14ac:dyDescent="0.35">
      <c r="A6" s="149" t="s">
        <v>168</v>
      </c>
      <c r="B6" s="149" t="s">
        <v>84</v>
      </c>
      <c r="C6" s="149" t="s">
        <v>85</v>
      </c>
      <c r="D6" s="149" t="s">
        <v>96</v>
      </c>
      <c r="E6" s="229" t="s">
        <v>86</v>
      </c>
      <c r="F6" s="229"/>
      <c r="G6" s="229"/>
    </row>
    <row r="7" spans="1:26" ht="155.15" customHeight="1" x14ac:dyDescent="0.35">
      <c r="A7" s="259" t="s">
        <v>194</v>
      </c>
      <c r="B7" s="259"/>
      <c r="C7" s="259"/>
      <c r="D7" s="259"/>
      <c r="E7" s="259"/>
      <c r="F7" s="259"/>
      <c r="G7" s="259"/>
    </row>
    <row r="8" spans="1:26" ht="70.5" customHeight="1" x14ac:dyDescent="0.35">
      <c r="A8" s="151" t="s">
        <v>197</v>
      </c>
      <c r="B8" s="146" t="s">
        <v>279</v>
      </c>
      <c r="C8" s="147" t="s">
        <v>187</v>
      </c>
      <c r="D8" s="130" t="s">
        <v>185</v>
      </c>
      <c r="E8" s="184"/>
      <c r="F8" s="184"/>
      <c r="G8" s="184"/>
    </row>
    <row r="9" spans="1:26" ht="112.5" customHeight="1" x14ac:dyDescent="0.35">
      <c r="A9" s="194" t="s">
        <v>199</v>
      </c>
      <c r="B9" s="92" t="s">
        <v>189</v>
      </c>
      <c r="C9" s="148" t="s">
        <v>253</v>
      </c>
      <c r="D9" s="68" t="s">
        <v>185</v>
      </c>
      <c r="E9" s="215"/>
      <c r="F9" s="215"/>
      <c r="G9" s="215"/>
    </row>
    <row r="10" spans="1:26" ht="100" customHeight="1" x14ac:dyDescent="0.35">
      <c r="A10" s="197"/>
      <c r="B10" s="104" t="s">
        <v>188</v>
      </c>
      <c r="C10" s="148" t="s">
        <v>87</v>
      </c>
      <c r="D10" s="68" t="s">
        <v>185</v>
      </c>
      <c r="E10" s="215"/>
      <c r="F10" s="215"/>
      <c r="G10" s="215"/>
    </row>
    <row r="11" spans="1:26" ht="100" customHeight="1" x14ac:dyDescent="0.35">
      <c r="A11" s="151" t="s">
        <v>200</v>
      </c>
      <c r="B11" s="92" t="s">
        <v>184</v>
      </c>
      <c r="C11" s="148" t="s">
        <v>186</v>
      </c>
      <c r="D11" s="68" t="s">
        <v>185</v>
      </c>
      <c r="E11" s="215"/>
      <c r="F11" s="215"/>
      <c r="G11" s="215"/>
    </row>
  </sheetData>
  <mergeCells count="13">
    <mergeCell ref="E11:G11"/>
    <mergeCell ref="A9:A10"/>
    <mergeCell ref="A1:B2"/>
    <mergeCell ref="C1:G1"/>
    <mergeCell ref="C2:G2"/>
    <mergeCell ref="A3:G3"/>
    <mergeCell ref="A4:G4"/>
    <mergeCell ref="A5:G5"/>
    <mergeCell ref="E6:G6"/>
    <mergeCell ref="A7:G7"/>
    <mergeCell ref="E8:G8"/>
    <mergeCell ref="E9:G9"/>
    <mergeCell ref="E10:G10"/>
  </mergeCells>
  <conditionalFormatting sqref="E9:G10">
    <cfRule type="expression" dxfId="22" priority="6">
      <formula>$E$8="NA"</formula>
    </cfRule>
  </conditionalFormatting>
  <conditionalFormatting sqref="C2:G2">
    <cfRule type="dataBar" priority="1">
      <dataBar>
        <cfvo type="num" val="0"/>
        <cfvo type="num" val="1"/>
        <color rgb="FF00B050"/>
      </dataBar>
      <extLst>
        <ext xmlns:x14="http://schemas.microsoft.com/office/spreadsheetml/2009/9/main" uri="{B025F937-C7B1-47D3-B67F-A62EFF666E3E}">
          <x14:id>{61033500-A82D-40C0-A518-E8A41F51AA8D}</x14:id>
        </ext>
      </extLst>
    </cfRule>
  </conditionalFormatting>
  <dataValidations count="3">
    <dataValidation type="list" allowBlank="1" showInputMessage="1" showErrorMessage="1" sqref="E11:G11" xr:uid="{DABC7298-1FDE-4C03-AFBD-1EB88838C339}">
      <formula1>"Yes, No, NA"</formula1>
    </dataValidation>
    <dataValidation type="list" allowBlank="1" showInputMessage="1" showErrorMessage="1" sqref="E9:G9" xr:uid="{424A6E16-A775-44DE-A245-15A4354BDB32}">
      <formula1>"Yes, No"</formula1>
    </dataValidation>
    <dataValidation type="list" allowBlank="1" showInputMessage="1" showErrorMessage="1" sqref="E8:G8" xr:uid="{D3233A8B-F03F-44B8-A568-E420E54B9E15}">
      <formula1>"Yes, NA"</formula1>
    </dataValidation>
  </dataValidations>
  <pageMargins left="0.70866141732283472" right="0.70866141732283472" top="0.74803149606299213" bottom="0.74803149606299213" header="0.31496062992125984" footer="0.31496062992125984"/>
  <pageSetup paperSize="9" scale="66" orientation="landscape" r:id="rId1"/>
  <extLst>
    <ext xmlns:x14="http://schemas.microsoft.com/office/spreadsheetml/2009/9/main" uri="{78C0D931-6437-407d-A8EE-F0AAD7539E65}">
      <x14:conditionalFormattings>
        <x14:conditionalFormatting xmlns:xm="http://schemas.microsoft.com/office/excel/2006/main">
          <x14:cfRule type="dataBar" id="{61033500-A82D-40C0-A518-E8A41F51AA8D}">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B127-03F4-4810-BE15-E928B7C1CEA6}">
  <sheetPr>
    <tabColor theme="8" tint="0.39997558519241921"/>
    <pageSetUpPr fitToPage="1"/>
  </sheetPr>
  <dimension ref="A1:Y9"/>
  <sheetViews>
    <sheetView zoomScale="85" zoomScaleNormal="85" zoomScaleSheetLayoutView="80" workbookViewId="0">
      <pane ySplit="2" topLeftCell="A3" activePane="bottomLeft" state="frozen"/>
      <selection pane="bottomLeft" activeCell="E6" sqref="E6:G6"/>
    </sheetView>
  </sheetViews>
  <sheetFormatPr defaultColWidth="37.1796875" defaultRowHeight="14.5" x14ac:dyDescent="0.35"/>
  <cols>
    <col min="1" max="1" width="10.26953125" style="88" customWidth="1"/>
    <col min="2" max="2" width="58.81640625" style="90" customWidth="1"/>
    <col min="3" max="3" width="29.7265625" style="90" customWidth="1"/>
    <col min="4" max="4" width="13.81640625" style="90" customWidth="1"/>
    <col min="5" max="7" width="21.26953125" style="143" customWidth="1"/>
    <col min="8" max="22" width="37.1796875" style="88"/>
    <col min="23" max="25" width="0" style="88" hidden="1" customWidth="1"/>
    <col min="26" max="16384" width="37.1796875" style="88"/>
  </cols>
  <sheetData>
    <row r="1" spans="1:25" ht="23.25" customHeight="1" x14ac:dyDescent="0.35">
      <c r="A1" s="205" t="s">
        <v>306</v>
      </c>
      <c r="B1" s="207"/>
      <c r="C1" s="207" t="s">
        <v>102</v>
      </c>
      <c r="D1" s="207"/>
      <c r="E1" s="207"/>
      <c r="F1" s="207"/>
      <c r="G1" s="207"/>
      <c r="W1" s="94"/>
      <c r="X1" s="94"/>
    </row>
    <row r="2" spans="1:25" ht="23.5" x14ac:dyDescent="0.35">
      <c r="A2" s="207"/>
      <c r="B2" s="207"/>
      <c r="C2" s="208">
        <f>IFERROR(N2,0)</f>
        <v>0</v>
      </c>
      <c r="D2" s="208"/>
      <c r="E2" s="208"/>
      <c r="F2" s="208"/>
      <c r="G2" s="208"/>
      <c r="L2" s="88">
        <f>IF(E6="Yes",3,2)</f>
        <v>2</v>
      </c>
      <c r="M2" s="88">
        <f>IF(E6="Yes",COUNTA(E6,E7,E9),COUNTA(E6,E9))</f>
        <v>0</v>
      </c>
      <c r="N2" s="145">
        <f>M2/L2</f>
        <v>0</v>
      </c>
      <c r="W2" s="95" t="s">
        <v>95</v>
      </c>
      <c r="X2" s="95" t="s">
        <v>92</v>
      </c>
      <c r="Y2" s="95" t="s">
        <v>101</v>
      </c>
    </row>
    <row r="3" spans="1:25" ht="96" customHeight="1" x14ac:dyDescent="0.35">
      <c r="A3" s="223" t="s">
        <v>178</v>
      </c>
      <c r="B3" s="224"/>
      <c r="C3" s="224"/>
      <c r="D3" s="224"/>
      <c r="E3" s="224"/>
      <c r="F3" s="224"/>
      <c r="G3" s="225"/>
      <c r="W3" s="95" t="e">
        <f>IF(#REF!="No",1)+IF(#REF!="",1)+IF(#REF!="Yes",7)</f>
        <v>#REF!</v>
      </c>
      <c r="X3" s="95">
        <f>COUNTA(#REF!)</f>
        <v>1</v>
      </c>
      <c r="Y3" s="95" t="e">
        <f>X3/W3</f>
        <v>#REF!</v>
      </c>
    </row>
    <row r="4" spans="1:25" ht="26" x14ac:dyDescent="0.35">
      <c r="A4" s="144" t="s">
        <v>168</v>
      </c>
      <c r="B4" s="144" t="s">
        <v>84</v>
      </c>
      <c r="C4" s="144" t="s">
        <v>85</v>
      </c>
      <c r="D4" s="144" t="s">
        <v>96</v>
      </c>
      <c r="E4" s="229" t="s">
        <v>86</v>
      </c>
      <c r="F4" s="229"/>
      <c r="G4" s="229"/>
    </row>
    <row r="5" spans="1:25" ht="100" customHeight="1" x14ac:dyDescent="0.35">
      <c r="A5" s="264" t="s">
        <v>190</v>
      </c>
      <c r="B5" s="265"/>
      <c r="C5" s="265"/>
      <c r="D5" s="265"/>
      <c r="E5" s="265"/>
      <c r="F5" s="265"/>
      <c r="G5" s="266"/>
    </row>
    <row r="6" spans="1:25" ht="269.14999999999998" customHeight="1" x14ac:dyDescent="0.35">
      <c r="A6" s="194" t="s">
        <v>197</v>
      </c>
      <c r="B6" s="92" t="s">
        <v>192</v>
      </c>
      <c r="C6" s="156" t="s">
        <v>191</v>
      </c>
      <c r="D6" s="92" t="s">
        <v>185</v>
      </c>
      <c r="E6" s="261"/>
      <c r="F6" s="262"/>
      <c r="G6" s="263"/>
    </row>
    <row r="7" spans="1:25" ht="100" customHeight="1" x14ac:dyDescent="0.35">
      <c r="A7" s="197"/>
      <c r="B7" s="92" t="s">
        <v>188</v>
      </c>
      <c r="C7" s="156" t="s">
        <v>87</v>
      </c>
      <c r="D7" s="68" t="s">
        <v>185</v>
      </c>
      <c r="E7" s="261"/>
      <c r="F7" s="262"/>
      <c r="G7" s="263"/>
    </row>
    <row r="8" spans="1:25" ht="208" customHeight="1" x14ac:dyDescent="0.35">
      <c r="A8" s="260" t="s">
        <v>195</v>
      </c>
      <c r="B8" s="260"/>
      <c r="C8" s="260"/>
      <c r="D8" s="260"/>
      <c r="E8" s="260"/>
      <c r="F8" s="260"/>
      <c r="G8" s="260"/>
    </row>
    <row r="9" spans="1:25" ht="100" customHeight="1" x14ac:dyDescent="0.35">
      <c r="A9" s="136" t="s">
        <v>197</v>
      </c>
      <c r="B9" s="92" t="s">
        <v>193</v>
      </c>
      <c r="C9" s="156" t="s">
        <v>93</v>
      </c>
      <c r="D9" s="68" t="s">
        <v>185</v>
      </c>
      <c r="E9" s="261"/>
      <c r="F9" s="262"/>
      <c r="G9" s="263"/>
    </row>
  </sheetData>
  <mergeCells count="11">
    <mergeCell ref="E4:G4"/>
    <mergeCell ref="A1:B2"/>
    <mergeCell ref="C1:G1"/>
    <mergeCell ref="C2:G2"/>
    <mergeCell ref="A3:G3"/>
    <mergeCell ref="A8:G8"/>
    <mergeCell ref="E9:G9"/>
    <mergeCell ref="A5:G5"/>
    <mergeCell ref="E6:G6"/>
    <mergeCell ref="E7:G7"/>
    <mergeCell ref="A6:A7"/>
  </mergeCells>
  <conditionalFormatting sqref="E7:G7">
    <cfRule type="expression" dxfId="21" priority="3">
      <formula>$E$6="None"</formula>
    </cfRule>
  </conditionalFormatting>
  <conditionalFormatting sqref="C2:G2">
    <cfRule type="dataBar" priority="1">
      <dataBar>
        <cfvo type="num" val="0"/>
        <cfvo type="num" val="1"/>
        <color rgb="FF00B050"/>
      </dataBar>
      <extLst>
        <ext xmlns:x14="http://schemas.microsoft.com/office/spreadsheetml/2009/9/main" uri="{B025F937-C7B1-47D3-B67F-A62EFF666E3E}">
          <x14:id>{A96ECED9-7A0F-45F8-870C-A166AB1972D4}</x14:id>
        </ext>
      </extLst>
    </cfRule>
  </conditionalFormatting>
  <dataValidations count="2">
    <dataValidation type="list" allowBlank="1" showInputMessage="1" showErrorMessage="1" sqref="E9:G9" xr:uid="{4393BD6A-1EF1-47DF-AB08-FAD75ED93868}">
      <formula1>"Yes, No"</formula1>
    </dataValidation>
    <dataValidation type="list" allowBlank="1" showInputMessage="1" showErrorMessage="1" sqref="E6:G6" xr:uid="{9AE34B9F-2354-4E5E-9D50-AB00FB531405}">
      <formula1>"Yes, None"</formula1>
    </dataValidation>
  </dataValidations>
  <pageMargins left="0.70866141732283472" right="0.70866141732283472" top="0.74803149606299213" bottom="0.74803149606299213" header="0.31496062992125984" footer="0.31496062992125984"/>
  <pageSetup paperSize="9" scale="53" orientation="landscape" r:id="rId1"/>
  <extLst>
    <ext xmlns:x14="http://schemas.microsoft.com/office/spreadsheetml/2009/9/main" uri="{78C0D931-6437-407d-A8EE-F0AAD7539E65}">
      <x14:conditionalFormattings>
        <x14:conditionalFormatting xmlns:xm="http://schemas.microsoft.com/office/excel/2006/main">
          <x14:cfRule type="dataBar" id="{A96ECED9-7A0F-45F8-870C-A166AB1972D4}">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FFC000"/>
  </sheetPr>
  <dimension ref="A1:I20"/>
  <sheetViews>
    <sheetView zoomScaleNormal="100" zoomScaleSheetLayoutView="70" workbookViewId="0">
      <pane ySplit="2" topLeftCell="A9" activePane="bottomLeft" state="frozen"/>
      <selection pane="bottomLeft" activeCell="C20" sqref="C20"/>
    </sheetView>
  </sheetViews>
  <sheetFormatPr defaultRowHeight="14.5" x14ac:dyDescent="0.35"/>
  <cols>
    <col min="1" max="1" width="9.7265625" style="59" bestFit="1" customWidth="1"/>
    <col min="2" max="2" width="38.26953125" style="56" customWidth="1"/>
    <col min="3" max="3" width="42.1796875" style="51" customWidth="1"/>
    <col min="4" max="4" width="15.26953125" style="51" customWidth="1"/>
    <col min="5" max="8" width="29.1796875" style="51" customWidth="1"/>
    <col min="9" max="9" width="5.1796875" customWidth="1"/>
  </cols>
  <sheetData>
    <row r="1" spans="1:9" ht="32.25" customHeight="1" x14ac:dyDescent="0.35">
      <c r="A1" s="240" t="s">
        <v>280</v>
      </c>
      <c r="B1" s="240"/>
      <c r="C1" s="240"/>
      <c r="D1" s="240"/>
      <c r="E1" s="243" t="s">
        <v>102</v>
      </c>
      <c r="F1" s="240"/>
      <c r="G1" s="240"/>
      <c r="H1" s="244"/>
    </row>
    <row r="2" spans="1:9" ht="32.25" customHeight="1" thickBot="1" x14ac:dyDescent="0.4">
      <c r="A2" s="207"/>
      <c r="B2" s="207"/>
      <c r="C2" s="207"/>
      <c r="D2" s="207"/>
      <c r="E2" s="245">
        <f>COUNTA(E16:H20,E8:H13)/COUNTA(C16:C20,C8:C13)</f>
        <v>0</v>
      </c>
      <c r="F2" s="245"/>
      <c r="G2" s="245"/>
      <c r="H2" s="246"/>
    </row>
    <row r="3" spans="1:9" ht="97.5" customHeight="1" x14ac:dyDescent="0.35">
      <c r="A3" s="223" t="s">
        <v>179</v>
      </c>
      <c r="B3" s="224"/>
      <c r="C3" s="224"/>
      <c r="D3" s="224"/>
      <c r="E3" s="224"/>
      <c r="F3" s="224"/>
      <c r="G3" s="224"/>
      <c r="H3" s="225"/>
    </row>
    <row r="4" spans="1:9" ht="26" x14ac:dyDescent="0.35">
      <c r="A4" s="123" t="s">
        <v>168</v>
      </c>
      <c r="B4" s="72" t="s">
        <v>84</v>
      </c>
      <c r="C4" s="72" t="s">
        <v>85</v>
      </c>
      <c r="D4" s="123" t="s">
        <v>96</v>
      </c>
      <c r="E4" s="226" t="s">
        <v>86</v>
      </c>
      <c r="F4" s="227"/>
      <c r="G4" s="227"/>
      <c r="H4" s="228"/>
    </row>
    <row r="5" spans="1:9" ht="33.75" customHeight="1" x14ac:dyDescent="0.35">
      <c r="A5" s="255" t="s">
        <v>272</v>
      </c>
      <c r="B5" s="255"/>
      <c r="C5" s="255"/>
      <c r="D5" s="255"/>
      <c r="E5" s="255"/>
      <c r="F5" s="255"/>
      <c r="G5" s="255"/>
      <c r="H5" s="255"/>
    </row>
    <row r="6" spans="1:9" ht="47.25" customHeight="1" x14ac:dyDescent="0.35">
      <c r="A6" s="255"/>
      <c r="B6" s="255"/>
      <c r="C6" s="255"/>
      <c r="D6" s="255"/>
      <c r="E6" s="255"/>
      <c r="F6" s="255"/>
      <c r="G6" s="255"/>
      <c r="H6" s="255"/>
    </row>
    <row r="7" spans="1:9" ht="45" customHeight="1" x14ac:dyDescent="0.35">
      <c r="A7" s="273"/>
      <c r="B7" s="274"/>
      <c r="C7" s="274"/>
      <c r="D7" s="275"/>
      <c r="E7" s="288" t="s">
        <v>265</v>
      </c>
      <c r="F7" s="289"/>
      <c r="G7" s="289"/>
      <c r="H7" s="290"/>
      <c r="I7" s="178"/>
    </row>
    <row r="8" spans="1:9" s="178" customFormat="1" ht="45" customHeight="1" x14ac:dyDescent="0.35">
      <c r="A8" s="282">
        <v>5.3</v>
      </c>
      <c r="B8" s="284" t="s">
        <v>263</v>
      </c>
      <c r="C8" s="179" t="s">
        <v>266</v>
      </c>
      <c r="D8" s="286" t="s">
        <v>264</v>
      </c>
      <c r="E8" s="270"/>
      <c r="F8" s="271"/>
      <c r="G8" s="271"/>
      <c r="H8" s="272"/>
    </row>
    <row r="9" spans="1:9" ht="45" customHeight="1" x14ac:dyDescent="0.35">
      <c r="A9" s="283"/>
      <c r="B9" s="285"/>
      <c r="C9" s="179" t="s">
        <v>267</v>
      </c>
      <c r="D9" s="287"/>
      <c r="E9" s="270"/>
      <c r="F9" s="271"/>
      <c r="G9" s="271"/>
      <c r="H9" s="272"/>
      <c r="I9" s="178"/>
    </row>
    <row r="10" spans="1:9" ht="45" customHeight="1" x14ac:dyDescent="0.35">
      <c r="A10" s="283"/>
      <c r="B10" s="285"/>
      <c r="C10" s="179" t="s">
        <v>268</v>
      </c>
      <c r="D10" s="287"/>
      <c r="E10" s="270"/>
      <c r="F10" s="271"/>
      <c r="G10" s="271"/>
      <c r="H10" s="272"/>
      <c r="I10" s="178"/>
    </row>
    <row r="11" spans="1:9" ht="45" customHeight="1" x14ac:dyDescent="0.35">
      <c r="A11" s="283"/>
      <c r="B11" s="285"/>
      <c r="C11" s="179" t="s">
        <v>269</v>
      </c>
      <c r="D11" s="287"/>
      <c r="E11" s="270"/>
      <c r="F11" s="271"/>
      <c r="G11" s="271"/>
      <c r="H11" s="272"/>
      <c r="I11" s="178"/>
    </row>
    <row r="12" spans="1:9" ht="45" customHeight="1" x14ac:dyDescent="0.35">
      <c r="A12" s="283"/>
      <c r="B12" s="285"/>
      <c r="C12" s="179" t="s">
        <v>270</v>
      </c>
      <c r="D12" s="287"/>
      <c r="E12" s="270"/>
      <c r="F12" s="271"/>
      <c r="G12" s="271"/>
      <c r="H12" s="272"/>
      <c r="I12" s="178"/>
    </row>
    <row r="13" spans="1:9" ht="45" customHeight="1" x14ac:dyDescent="0.35">
      <c r="A13" s="283"/>
      <c r="B13" s="285"/>
      <c r="C13" s="179" t="s">
        <v>271</v>
      </c>
      <c r="D13" s="287"/>
      <c r="E13" s="270"/>
      <c r="F13" s="271"/>
      <c r="G13" s="271"/>
      <c r="H13" s="272"/>
      <c r="I13" s="178"/>
    </row>
    <row r="14" spans="1:9" ht="47.25" customHeight="1" x14ac:dyDescent="0.35">
      <c r="A14" s="274" t="s">
        <v>307</v>
      </c>
      <c r="B14" s="274"/>
      <c r="C14" s="274"/>
      <c r="D14" s="274"/>
      <c r="E14" s="274"/>
      <c r="F14" s="274"/>
      <c r="G14" s="274"/>
      <c r="H14" s="275"/>
    </row>
    <row r="15" spans="1:9" ht="25.5" customHeight="1" x14ac:dyDescent="0.35">
      <c r="A15" s="277" t="s">
        <v>262</v>
      </c>
      <c r="B15" s="277"/>
      <c r="C15" s="277"/>
      <c r="D15" s="278"/>
      <c r="E15" s="279"/>
      <c r="F15" s="280"/>
      <c r="G15" s="280"/>
      <c r="H15" s="281"/>
    </row>
    <row r="16" spans="1:9" ht="36" customHeight="1" x14ac:dyDescent="0.35">
      <c r="A16" s="276" t="s">
        <v>283</v>
      </c>
      <c r="B16" s="173" t="s">
        <v>308</v>
      </c>
      <c r="C16" s="102" t="s">
        <v>93</v>
      </c>
      <c r="D16" s="256" t="s">
        <v>261</v>
      </c>
      <c r="E16" s="267"/>
      <c r="F16" s="268"/>
      <c r="G16" s="268"/>
      <c r="H16" s="269"/>
    </row>
    <row r="17" spans="1:8" ht="41.25" customHeight="1" x14ac:dyDescent="0.35">
      <c r="A17" s="276"/>
      <c r="B17" s="173" t="s">
        <v>309</v>
      </c>
      <c r="C17" s="102" t="s">
        <v>93</v>
      </c>
      <c r="D17" s="256"/>
      <c r="E17" s="267"/>
      <c r="F17" s="268"/>
      <c r="G17" s="268"/>
      <c r="H17" s="269"/>
    </row>
    <row r="18" spans="1:8" ht="63.75" customHeight="1" x14ac:dyDescent="0.35">
      <c r="A18" s="276"/>
      <c r="B18" s="173" t="s">
        <v>310</v>
      </c>
      <c r="C18" s="102" t="s">
        <v>93</v>
      </c>
      <c r="D18" s="256"/>
      <c r="E18" s="267"/>
      <c r="F18" s="268"/>
      <c r="G18" s="268"/>
      <c r="H18" s="269"/>
    </row>
    <row r="19" spans="1:8" ht="47.25" customHeight="1" x14ac:dyDescent="0.35">
      <c r="A19" s="276"/>
      <c r="B19" s="173" t="s">
        <v>311</v>
      </c>
      <c r="C19" s="102" t="s">
        <v>93</v>
      </c>
      <c r="D19" s="256"/>
      <c r="E19" s="267"/>
      <c r="F19" s="268"/>
      <c r="G19" s="268"/>
      <c r="H19" s="269"/>
    </row>
    <row r="20" spans="1:8" ht="36.75" customHeight="1" x14ac:dyDescent="0.35">
      <c r="A20" s="276"/>
      <c r="B20" s="173" t="s">
        <v>312</v>
      </c>
      <c r="C20" s="102" t="s">
        <v>93</v>
      </c>
      <c r="D20" s="256"/>
      <c r="E20" s="267"/>
      <c r="F20" s="268"/>
      <c r="G20" s="268"/>
      <c r="H20" s="269"/>
    </row>
  </sheetData>
  <dataConsolidate link="1"/>
  <mergeCells count="27">
    <mergeCell ref="A1:D2"/>
    <mergeCell ref="E1:H1"/>
    <mergeCell ref="E2:H2"/>
    <mergeCell ref="A3:H3"/>
    <mergeCell ref="E16:H16"/>
    <mergeCell ref="E12:H12"/>
    <mergeCell ref="E7:H7"/>
    <mergeCell ref="E8:H8"/>
    <mergeCell ref="E9:H9"/>
    <mergeCell ref="E10:H10"/>
    <mergeCell ref="E11:H11"/>
    <mergeCell ref="E17:H17"/>
    <mergeCell ref="E18:H18"/>
    <mergeCell ref="E19:H19"/>
    <mergeCell ref="E20:H20"/>
    <mergeCell ref="E4:H4"/>
    <mergeCell ref="E13:H13"/>
    <mergeCell ref="A5:H6"/>
    <mergeCell ref="A7:D7"/>
    <mergeCell ref="D16:D20"/>
    <mergeCell ref="A16:A20"/>
    <mergeCell ref="A15:D15"/>
    <mergeCell ref="E15:H15"/>
    <mergeCell ref="A14:H14"/>
    <mergeCell ref="A8:A13"/>
    <mergeCell ref="B8:B13"/>
    <mergeCell ref="D8:D13"/>
  </mergeCells>
  <phoneticPr fontId="7" type="noConversion"/>
  <conditionalFormatting sqref="E2">
    <cfRule type="dataBar" priority="7">
      <dataBar>
        <cfvo type="num" val="0"/>
        <cfvo type="num" val="1"/>
        <color rgb="FF00B050"/>
      </dataBar>
      <extLst>
        <ext xmlns:x14="http://schemas.microsoft.com/office/spreadsheetml/2009/9/main" uri="{B025F937-C7B1-47D3-B67F-A62EFF666E3E}">
          <x14:id>{CFC1874B-EF3E-471D-9AAA-11C9B93376EC}</x14:id>
        </ext>
      </extLst>
    </cfRule>
  </conditionalFormatting>
  <dataValidations count="1">
    <dataValidation type="list" allowBlank="1" showInputMessage="1" showErrorMessage="1" sqref="E16:H20" xr:uid="{ED2FE615-7B04-49A5-84E6-6CAB78CF2C42}">
      <formula1>"Yes, No"</formula1>
    </dataValidation>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CFC1874B-EF3E-471D-9AAA-11C9B93376EC}">
            <x14:dataBar minLength="0" maxLength="100" gradient="0">
              <x14:cfvo type="num">
                <xm:f>0</xm:f>
              </x14:cfvo>
              <x14:cfvo type="num">
                <xm:f>1</xm:f>
              </x14:cfvo>
              <x14:negativeFillColor rgb="FFFF0000"/>
              <x14:axisColor rgb="FF000000"/>
            </x14:dataBar>
          </x14:cfRule>
          <xm:sqref>E2</xm:sqref>
        </x14:conditionalFormatting>
        <x14:conditionalFormatting xmlns:xm="http://schemas.microsoft.com/office/excel/2006/main">
          <x14:cfRule type="expression" priority="14" id="{02B3CA96-05C3-4BB6-B457-2C50EF2332EB}">
            <xm:f>'F:\Users\local_cgeoghegan\INetCache\Content.Outlook\9HQ3SOLO\[PQQ template V1.xlsb]summary'!#REF!="No"</xm:f>
            <x14:dxf>
              <fill>
                <patternFill patternType="lightUp">
                  <fgColor auto="1"/>
                  <bgColor theme="0"/>
                </patternFill>
              </fill>
            </x14:dxf>
          </x14:cfRule>
          <xm:sqref>E16:E20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C000"/>
    <pageSetUpPr fitToPage="1"/>
  </sheetPr>
  <dimension ref="A1:Z9"/>
  <sheetViews>
    <sheetView zoomScaleNormal="100" workbookViewId="0">
      <pane ySplit="2" topLeftCell="A6" activePane="bottomLeft" state="frozen"/>
      <selection activeCell="A24" sqref="A24:H57"/>
      <selection pane="bottomLeft" activeCell="B8" sqref="B8"/>
    </sheetView>
  </sheetViews>
  <sheetFormatPr defaultColWidth="9.1796875" defaultRowHeight="14.5" x14ac:dyDescent="0.35"/>
  <cols>
    <col min="1" max="1" width="9.7265625" style="79" bestFit="1" customWidth="1"/>
    <col min="2" max="2" width="60.7265625" style="80" customWidth="1"/>
    <col min="3" max="3" width="42.1796875" style="81" customWidth="1"/>
    <col min="4" max="4" width="15.26953125" style="81" customWidth="1"/>
    <col min="5" max="8" width="29.1796875" style="81" customWidth="1"/>
    <col min="9" max="9" width="5.1796875" style="75" customWidth="1"/>
    <col min="10" max="23" width="9.1796875" style="75"/>
    <col min="24" max="26" width="0" style="75" hidden="1" customWidth="1"/>
    <col min="27" max="16384" width="9.1796875" style="75"/>
  </cols>
  <sheetData>
    <row r="1" spans="1:26" ht="23" x14ac:dyDescent="0.35">
      <c r="A1" s="239" t="s">
        <v>281</v>
      </c>
      <c r="B1" s="240"/>
      <c r="C1" s="240"/>
      <c r="D1" s="240"/>
      <c r="E1" s="243" t="s">
        <v>102</v>
      </c>
      <c r="F1" s="240"/>
      <c r="G1" s="240"/>
      <c r="H1" s="244"/>
      <c r="X1" s="71" t="s">
        <v>95</v>
      </c>
      <c r="Y1" s="71" t="s">
        <v>92</v>
      </c>
      <c r="Z1" s="71" t="s">
        <v>101</v>
      </c>
    </row>
    <row r="2" spans="1:26" ht="24" thickBot="1" x14ac:dyDescent="0.4">
      <c r="A2" s="241"/>
      <c r="B2" s="242"/>
      <c r="C2" s="242"/>
      <c r="D2" s="242"/>
      <c r="E2" s="245">
        <f>COUNTA(E7:H8)/COUNTA(B7:B8)</f>
        <v>0</v>
      </c>
      <c r="F2" s="245"/>
      <c r="G2" s="245"/>
      <c r="H2" s="246"/>
      <c r="X2" s="71">
        <v>4</v>
      </c>
      <c r="Y2" s="71">
        <f>COUNTA(#REF!,#REF!,#REF!,#REF!)</f>
        <v>4</v>
      </c>
      <c r="Z2" s="71">
        <f>Y2/X2</f>
        <v>1</v>
      </c>
    </row>
    <row r="3" spans="1:26" ht="94.5" customHeight="1" x14ac:dyDescent="0.35">
      <c r="A3" s="209" t="s">
        <v>178</v>
      </c>
      <c r="B3" s="209"/>
      <c r="C3" s="209"/>
      <c r="D3" s="209"/>
      <c r="E3" s="209"/>
      <c r="F3" s="209"/>
      <c r="G3" s="209"/>
      <c r="H3" s="209"/>
    </row>
    <row r="4" spans="1:26" ht="26" x14ac:dyDescent="0.35">
      <c r="A4" s="123" t="s">
        <v>168</v>
      </c>
      <c r="B4" s="69" t="s">
        <v>84</v>
      </c>
      <c r="C4" s="123" t="s">
        <v>85</v>
      </c>
      <c r="D4" s="69" t="s">
        <v>96</v>
      </c>
      <c r="E4" s="229" t="s">
        <v>86</v>
      </c>
      <c r="F4" s="229"/>
      <c r="G4" s="229"/>
      <c r="H4" s="229"/>
    </row>
    <row r="5" spans="1:26" ht="15" customHeight="1" x14ac:dyDescent="0.35">
      <c r="A5" s="255" t="str">
        <f>qa5t</f>
        <v xml:space="preserve">Section 5.4 - Health &amp; Safety </v>
      </c>
      <c r="B5" s="255"/>
      <c r="C5" s="255"/>
      <c r="D5" s="255"/>
      <c r="E5" s="255"/>
      <c r="F5" s="255"/>
      <c r="G5" s="255"/>
      <c r="H5" s="255"/>
    </row>
    <row r="6" spans="1:26" ht="39.75" customHeight="1" x14ac:dyDescent="0.35">
      <c r="A6" s="255"/>
      <c r="B6" s="255"/>
      <c r="C6" s="255"/>
      <c r="D6" s="255"/>
      <c r="E6" s="255"/>
      <c r="F6" s="255"/>
      <c r="G6" s="255"/>
      <c r="H6" s="255"/>
    </row>
    <row r="7" spans="1:26" ht="159" customHeight="1" x14ac:dyDescent="0.35">
      <c r="A7" s="83" t="s">
        <v>284</v>
      </c>
      <c r="B7" s="174" t="s">
        <v>256</v>
      </c>
      <c r="C7" s="102" t="s">
        <v>87</v>
      </c>
      <c r="D7" s="134" t="s">
        <v>246</v>
      </c>
      <c r="E7" s="291"/>
      <c r="F7" s="292"/>
      <c r="G7" s="292"/>
      <c r="H7" s="293"/>
    </row>
    <row r="8" spans="1:26" ht="140.5" customHeight="1" x14ac:dyDescent="0.35">
      <c r="A8" s="172" t="s">
        <v>285</v>
      </c>
      <c r="B8" s="175" t="s">
        <v>257</v>
      </c>
      <c r="C8" s="102" t="s">
        <v>87</v>
      </c>
      <c r="D8" s="134" t="s">
        <v>202</v>
      </c>
      <c r="E8" s="291"/>
      <c r="F8" s="292"/>
      <c r="G8" s="292"/>
      <c r="H8" s="293"/>
    </row>
    <row r="9" spans="1:26" x14ac:dyDescent="0.35">
      <c r="A9" s="77"/>
      <c r="B9" s="76"/>
      <c r="C9" s="76"/>
      <c r="D9" s="76"/>
      <c r="E9" s="78"/>
      <c r="F9" s="78"/>
      <c r="G9" s="78"/>
      <c r="H9" s="78"/>
    </row>
  </sheetData>
  <dataConsolidate link="1"/>
  <mergeCells count="8">
    <mergeCell ref="E8:H8"/>
    <mergeCell ref="A5:H6"/>
    <mergeCell ref="E7:H7"/>
    <mergeCell ref="A1:D2"/>
    <mergeCell ref="E1:H1"/>
    <mergeCell ref="E2:H2"/>
    <mergeCell ref="A3:H3"/>
    <mergeCell ref="E4:H4"/>
  </mergeCells>
  <conditionalFormatting sqref="E2">
    <cfRule type="dataBar" priority="1">
      <dataBar>
        <cfvo type="num" val="0"/>
        <cfvo type="num" val="1"/>
        <color rgb="FF00B050"/>
      </dataBar>
      <extLst>
        <ext xmlns:x14="http://schemas.microsoft.com/office/spreadsheetml/2009/9/main" uri="{B025F937-C7B1-47D3-B67F-A62EFF666E3E}">
          <x14:id>{24EFCD09-32F3-4027-BE2C-0929E844FB2A}</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24EFCD09-32F3-4027-BE2C-0929E844FB2A}">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C000"/>
    <pageSetUpPr fitToPage="1"/>
  </sheetPr>
  <dimension ref="A1:Z9"/>
  <sheetViews>
    <sheetView topLeftCell="A5" zoomScale="85" zoomScaleNormal="85" workbookViewId="0">
      <selection activeCell="C8" sqref="C8"/>
    </sheetView>
  </sheetViews>
  <sheetFormatPr defaultColWidth="9.1796875" defaultRowHeight="14.5" x14ac:dyDescent="0.35"/>
  <cols>
    <col min="1" max="1" width="9.7265625" style="79" bestFit="1" customWidth="1"/>
    <col min="2" max="2" width="60.7265625" style="80" customWidth="1"/>
    <col min="3" max="3" width="42.1796875" style="81" customWidth="1"/>
    <col min="4" max="4" width="15.26953125" style="81" customWidth="1"/>
    <col min="5" max="8" width="29.1796875" style="81" customWidth="1"/>
    <col min="9" max="9" width="5.1796875" style="75" customWidth="1"/>
    <col min="10" max="23" width="9.1796875" style="75"/>
    <col min="24" max="26" width="9.1796875" style="75" customWidth="1"/>
    <col min="27" max="16384" width="9.1796875" style="75"/>
  </cols>
  <sheetData>
    <row r="1" spans="1:26" ht="23" x14ac:dyDescent="0.35">
      <c r="A1" s="295" t="s">
        <v>282</v>
      </c>
      <c r="B1" s="240"/>
      <c r="C1" s="240"/>
      <c r="D1" s="240"/>
      <c r="E1" s="243" t="s">
        <v>102</v>
      </c>
      <c r="F1" s="240"/>
      <c r="G1" s="240"/>
      <c r="H1" s="244"/>
      <c r="X1" s="71" t="s">
        <v>95</v>
      </c>
      <c r="Y1" s="71" t="s">
        <v>92</v>
      </c>
      <c r="Z1" s="71" t="s">
        <v>101</v>
      </c>
    </row>
    <row r="2" spans="1:26" ht="24" thickBot="1" x14ac:dyDescent="0.4">
      <c r="A2" s="241"/>
      <c r="B2" s="242"/>
      <c r="C2" s="242"/>
      <c r="D2" s="242"/>
      <c r="E2" s="245">
        <f>Z2</f>
        <v>0</v>
      </c>
      <c r="F2" s="245"/>
      <c r="G2" s="245"/>
      <c r="H2" s="246"/>
      <c r="X2" s="71">
        <f>3</f>
        <v>3</v>
      </c>
      <c r="Y2" s="71">
        <f>COUNTA(E7:H8)</f>
        <v>0</v>
      </c>
      <c r="Z2" s="71">
        <f>Y2/X2</f>
        <v>0</v>
      </c>
    </row>
    <row r="3" spans="1:26" ht="94.5" customHeight="1" x14ac:dyDescent="0.35">
      <c r="A3" s="209" t="s">
        <v>177</v>
      </c>
      <c r="B3" s="209"/>
      <c r="C3" s="209"/>
      <c r="D3" s="209"/>
      <c r="E3" s="209"/>
      <c r="F3" s="209"/>
      <c r="G3" s="209"/>
      <c r="H3" s="209"/>
    </row>
    <row r="4" spans="1:26" ht="26" x14ac:dyDescent="0.35">
      <c r="A4" s="123" t="s">
        <v>168</v>
      </c>
      <c r="B4" s="69" t="s">
        <v>84</v>
      </c>
      <c r="C4" s="123" t="s">
        <v>85</v>
      </c>
      <c r="D4" s="69" t="s">
        <v>96</v>
      </c>
      <c r="E4" s="229" t="s">
        <v>86</v>
      </c>
      <c r="F4" s="229"/>
      <c r="G4" s="229"/>
      <c r="H4" s="229"/>
    </row>
    <row r="5" spans="1:26" ht="15" customHeight="1" x14ac:dyDescent="0.35">
      <c r="A5" s="255" t="s">
        <v>288</v>
      </c>
      <c r="B5" s="255"/>
      <c r="C5" s="255"/>
      <c r="D5" s="255"/>
      <c r="E5" s="255"/>
      <c r="F5" s="255"/>
      <c r="G5" s="255"/>
      <c r="H5" s="255"/>
    </row>
    <row r="6" spans="1:26" ht="28.5" customHeight="1" x14ac:dyDescent="0.35">
      <c r="A6" s="255"/>
      <c r="B6" s="255"/>
      <c r="C6" s="255"/>
      <c r="D6" s="255"/>
      <c r="E6" s="255"/>
      <c r="F6" s="255"/>
      <c r="G6" s="255"/>
      <c r="H6" s="255"/>
    </row>
    <row r="7" spans="1:26" ht="186" customHeight="1" x14ac:dyDescent="0.35">
      <c r="A7" s="70" t="s">
        <v>286</v>
      </c>
      <c r="B7" s="60" t="s">
        <v>315</v>
      </c>
      <c r="C7" s="61" t="s">
        <v>87</v>
      </c>
      <c r="D7" s="61" t="s">
        <v>314</v>
      </c>
      <c r="E7" s="294"/>
      <c r="F7" s="294"/>
      <c r="G7" s="294"/>
      <c r="H7" s="294"/>
    </row>
    <row r="8" spans="1:26" ht="213" customHeight="1" x14ac:dyDescent="0.35">
      <c r="A8" s="133" t="s">
        <v>287</v>
      </c>
      <c r="B8" s="60" t="s">
        <v>316</v>
      </c>
      <c r="C8" s="102" t="s">
        <v>87</v>
      </c>
      <c r="D8" s="102" t="s">
        <v>314</v>
      </c>
      <c r="E8" s="294"/>
      <c r="F8" s="294"/>
      <c r="G8" s="294"/>
      <c r="H8" s="294"/>
    </row>
    <row r="9" spans="1:26" x14ac:dyDescent="0.35">
      <c r="A9" s="77"/>
      <c r="B9" s="76"/>
      <c r="C9" s="76"/>
      <c r="D9" s="76"/>
      <c r="E9" s="78"/>
      <c r="F9" s="78"/>
      <c r="G9" s="78"/>
      <c r="H9" s="78"/>
    </row>
  </sheetData>
  <dataConsolidate link="1"/>
  <mergeCells count="8">
    <mergeCell ref="E7:H7"/>
    <mergeCell ref="E8:H8"/>
    <mergeCell ref="A5:H6"/>
    <mergeCell ref="A1:D2"/>
    <mergeCell ref="E1:H1"/>
    <mergeCell ref="E2:H2"/>
    <mergeCell ref="A3:H3"/>
    <mergeCell ref="E4:H4"/>
  </mergeCells>
  <conditionalFormatting sqref="E2">
    <cfRule type="dataBar" priority="8">
      <dataBar>
        <cfvo type="num" val="0"/>
        <cfvo type="num" val="1"/>
        <color rgb="FF00B050"/>
      </dataBar>
      <extLst>
        <ext xmlns:x14="http://schemas.microsoft.com/office/spreadsheetml/2009/9/main" uri="{B025F937-C7B1-47D3-B67F-A62EFF666E3E}">
          <x14:id>{64B0863B-4015-40B6-8550-AAF65A0EF008}</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64B0863B-4015-40B6-8550-AAF65A0EF008}">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86ACD-33F6-405A-A583-BC2A4D6DAF90}">
  <sheetPr>
    <tabColor rgb="FFFFC000"/>
    <pageSetUpPr fitToPage="1"/>
  </sheetPr>
  <dimension ref="A1:AA9"/>
  <sheetViews>
    <sheetView zoomScale="85" zoomScaleNormal="85" zoomScaleSheetLayoutView="70" workbookViewId="0">
      <pane ySplit="2" topLeftCell="A4" activePane="bottomLeft" state="frozen"/>
      <selection activeCell="A24" sqref="A24:H57"/>
      <selection pane="bottomLeft" activeCell="B8" sqref="B8"/>
    </sheetView>
  </sheetViews>
  <sheetFormatPr defaultColWidth="9.1796875" defaultRowHeight="14.5" x14ac:dyDescent="0.35"/>
  <cols>
    <col min="1" max="1" width="9.7265625" style="79" bestFit="1" customWidth="1"/>
    <col min="2" max="2" width="60.7265625" style="80" customWidth="1"/>
    <col min="3" max="3" width="42.1796875" style="81" customWidth="1"/>
    <col min="4" max="4" width="15.26953125" style="81" customWidth="1"/>
    <col min="5" max="8" width="29.1796875" style="81" customWidth="1"/>
    <col min="9" max="9" width="5.1796875" style="75" customWidth="1"/>
    <col min="10" max="23" width="9.1796875" style="75"/>
    <col min="24" max="26" width="9.1796875" style="75" customWidth="1"/>
    <col min="27" max="16384" width="9.1796875" style="75"/>
  </cols>
  <sheetData>
    <row r="1" spans="1:27" ht="23" x14ac:dyDescent="0.35">
      <c r="A1" s="295" t="s">
        <v>289</v>
      </c>
      <c r="B1" s="240"/>
      <c r="C1" s="240"/>
      <c r="D1" s="240"/>
      <c r="E1" s="243" t="s">
        <v>102</v>
      </c>
      <c r="F1" s="240"/>
      <c r="G1" s="240"/>
      <c r="H1" s="244"/>
      <c r="X1" s="71"/>
      <c r="Y1" s="71"/>
      <c r="Z1" s="71"/>
    </row>
    <row r="2" spans="1:27" ht="24" thickBot="1" x14ac:dyDescent="0.4">
      <c r="A2" s="241"/>
      <c r="B2" s="242"/>
      <c r="C2" s="242"/>
      <c r="D2" s="242"/>
      <c r="E2" s="245">
        <f>IFERROR(AA2,0)</f>
        <v>0</v>
      </c>
      <c r="F2" s="245"/>
      <c r="G2" s="245"/>
      <c r="H2" s="246"/>
      <c r="X2" s="71">
        <v>3</v>
      </c>
      <c r="Y2" s="71">
        <f>COUNTA(E7:H9)</f>
        <v>0</v>
      </c>
      <c r="Z2" s="71">
        <f>Y2/X2</f>
        <v>0</v>
      </c>
      <c r="AA2" s="75">
        <f>_xlfn.IFNA(Z2,0)</f>
        <v>0</v>
      </c>
    </row>
    <row r="3" spans="1:27" ht="94.5" customHeight="1" x14ac:dyDescent="0.35">
      <c r="A3" s="209" t="s">
        <v>177</v>
      </c>
      <c r="B3" s="209"/>
      <c r="C3" s="209"/>
      <c r="D3" s="209"/>
      <c r="E3" s="209"/>
      <c r="F3" s="209"/>
      <c r="G3" s="209"/>
      <c r="H3" s="209"/>
    </row>
    <row r="4" spans="1:27" ht="26" x14ac:dyDescent="0.35">
      <c r="A4" s="152" t="s">
        <v>168</v>
      </c>
      <c r="B4" s="152" t="s">
        <v>84</v>
      </c>
      <c r="C4" s="152" t="s">
        <v>85</v>
      </c>
      <c r="D4" s="152" t="s">
        <v>96</v>
      </c>
      <c r="E4" s="229" t="s">
        <v>86</v>
      </c>
      <c r="F4" s="229"/>
      <c r="G4" s="229"/>
      <c r="H4" s="229"/>
    </row>
    <row r="5" spans="1:27" x14ac:dyDescent="0.35">
      <c r="A5" s="255" t="s">
        <v>290</v>
      </c>
      <c r="B5" s="255"/>
      <c r="C5" s="255"/>
      <c r="D5" s="255"/>
      <c r="E5" s="255"/>
      <c r="F5" s="255"/>
      <c r="G5" s="255"/>
      <c r="H5" s="255"/>
    </row>
    <row r="6" spans="1:27" ht="60" customHeight="1" x14ac:dyDescent="0.35">
      <c r="A6" s="255"/>
      <c r="B6" s="255"/>
      <c r="C6" s="255"/>
      <c r="D6" s="255"/>
      <c r="E6" s="255"/>
      <c r="F6" s="255"/>
      <c r="G6" s="255"/>
      <c r="H6" s="255"/>
    </row>
    <row r="7" spans="1:27" customFormat="1" ht="125.15" customHeight="1" x14ac:dyDescent="0.35">
      <c r="A7" s="153" t="s">
        <v>291</v>
      </c>
      <c r="B7" s="100" t="s">
        <v>247</v>
      </c>
      <c r="C7" s="102" t="s">
        <v>87</v>
      </c>
      <c r="D7" s="68" t="s">
        <v>202</v>
      </c>
      <c r="E7" s="299"/>
      <c r="F7" s="299"/>
      <c r="G7" s="299"/>
      <c r="H7" s="299"/>
    </row>
    <row r="8" spans="1:27" ht="125.15" customHeight="1" x14ac:dyDescent="0.35">
      <c r="A8" s="171" t="s">
        <v>292</v>
      </c>
      <c r="B8" s="155" t="s">
        <v>249</v>
      </c>
      <c r="C8" s="102" t="s">
        <v>87</v>
      </c>
      <c r="D8" s="68" t="s">
        <v>276</v>
      </c>
      <c r="E8" s="299"/>
      <c r="F8" s="299"/>
      <c r="G8" s="299"/>
      <c r="H8" s="299"/>
    </row>
    <row r="9" spans="1:27" ht="125.15" customHeight="1" x14ac:dyDescent="0.35">
      <c r="A9" s="153" t="s">
        <v>293</v>
      </c>
      <c r="B9" s="100" t="s">
        <v>250</v>
      </c>
      <c r="C9" s="102" t="s">
        <v>87</v>
      </c>
      <c r="D9" s="68" t="s">
        <v>277</v>
      </c>
      <c r="E9" s="296"/>
      <c r="F9" s="297"/>
      <c r="G9" s="297"/>
      <c r="H9" s="298"/>
    </row>
  </sheetData>
  <dataConsolidate link="1"/>
  <mergeCells count="9">
    <mergeCell ref="E9:H9"/>
    <mergeCell ref="E7:H7"/>
    <mergeCell ref="E8:H8"/>
    <mergeCell ref="A5:H6"/>
    <mergeCell ref="A1:D2"/>
    <mergeCell ref="E1:H1"/>
    <mergeCell ref="E2:H2"/>
    <mergeCell ref="A3:H3"/>
    <mergeCell ref="E4:H4"/>
  </mergeCells>
  <conditionalFormatting sqref="E2">
    <cfRule type="dataBar" priority="1">
      <dataBar>
        <cfvo type="num" val="0"/>
        <cfvo type="num" val="1"/>
        <color rgb="FF00B050"/>
      </dataBar>
      <extLst>
        <ext xmlns:x14="http://schemas.microsoft.com/office/spreadsheetml/2009/9/main" uri="{B025F937-C7B1-47D3-B67F-A62EFF666E3E}">
          <x14:id>{791C4F37-6866-494D-B17E-5757CE4ABF39}</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791C4F37-6866-494D-B17E-5757CE4ABF39}">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FFC000"/>
    <pageSetUpPr fitToPage="1"/>
  </sheetPr>
  <dimension ref="A1:AA9"/>
  <sheetViews>
    <sheetView zoomScaleNormal="100" zoomScaleSheetLayoutView="70" workbookViewId="0">
      <pane ySplit="2" topLeftCell="A3" activePane="bottomLeft" state="frozen"/>
      <selection activeCell="A24" sqref="A24:H57"/>
      <selection pane="bottomLeft" activeCell="C7" sqref="C7"/>
    </sheetView>
  </sheetViews>
  <sheetFormatPr defaultColWidth="9.1796875" defaultRowHeight="14.5" x14ac:dyDescent="0.35"/>
  <cols>
    <col min="1" max="1" width="9.7265625" style="79" bestFit="1" customWidth="1"/>
    <col min="2" max="2" width="60.7265625" style="80" customWidth="1"/>
    <col min="3" max="3" width="42.1796875" style="81" customWidth="1"/>
    <col min="4" max="4" width="15.26953125" style="81" customWidth="1"/>
    <col min="5" max="8" width="29.1796875" style="81" customWidth="1"/>
    <col min="9" max="9" width="5.1796875" style="75" customWidth="1"/>
    <col min="10" max="23" width="9.1796875" style="75"/>
    <col min="24" max="26" width="9.1796875" style="75" customWidth="1"/>
    <col min="27" max="16384" width="9.1796875" style="75"/>
  </cols>
  <sheetData>
    <row r="1" spans="1:27" ht="23" x14ac:dyDescent="0.35">
      <c r="A1" s="295" t="s">
        <v>294</v>
      </c>
      <c r="B1" s="240"/>
      <c r="C1" s="240"/>
      <c r="D1" s="240"/>
      <c r="E1" s="243" t="s">
        <v>102</v>
      </c>
      <c r="F1" s="240"/>
      <c r="G1" s="240"/>
      <c r="H1" s="244"/>
      <c r="X1" s="71"/>
      <c r="Y1" s="71"/>
      <c r="Z1" s="71"/>
    </row>
    <row r="2" spans="1:27" ht="24" thickBot="1" x14ac:dyDescent="0.4">
      <c r="A2" s="241"/>
      <c r="B2" s="242"/>
      <c r="C2" s="242"/>
      <c r="D2" s="242"/>
      <c r="E2" s="245">
        <f>IFERROR(AA2,0)</f>
        <v>0</v>
      </c>
      <c r="F2" s="245"/>
      <c r="G2" s="245"/>
      <c r="H2" s="246"/>
      <c r="X2" s="71">
        <v>5</v>
      </c>
      <c r="Y2" s="71">
        <f>COUNTA(E7:H9)</f>
        <v>0</v>
      </c>
      <c r="Z2" s="71">
        <f>Y2/X2</f>
        <v>0</v>
      </c>
      <c r="AA2" s="75">
        <f>_xlfn.IFNA(Z2,0)</f>
        <v>0</v>
      </c>
    </row>
    <row r="3" spans="1:27" ht="94.5" customHeight="1" x14ac:dyDescent="0.35">
      <c r="A3" s="209" t="s">
        <v>177</v>
      </c>
      <c r="B3" s="209"/>
      <c r="C3" s="209"/>
      <c r="D3" s="209"/>
      <c r="E3" s="209"/>
      <c r="F3" s="209"/>
      <c r="G3" s="209"/>
      <c r="H3" s="209"/>
    </row>
    <row r="4" spans="1:27" ht="26" x14ac:dyDescent="0.35">
      <c r="A4" s="87" t="s">
        <v>168</v>
      </c>
      <c r="B4" s="87" t="s">
        <v>84</v>
      </c>
      <c r="C4" s="123" t="s">
        <v>85</v>
      </c>
      <c r="D4" s="87" t="s">
        <v>96</v>
      </c>
      <c r="E4" s="229" t="s">
        <v>86</v>
      </c>
      <c r="F4" s="229"/>
      <c r="G4" s="229"/>
      <c r="H4" s="229"/>
    </row>
    <row r="5" spans="1:27" x14ac:dyDescent="0.35">
      <c r="A5" s="255" t="s">
        <v>295</v>
      </c>
      <c r="B5" s="255"/>
      <c r="C5" s="255"/>
      <c r="D5" s="255"/>
      <c r="E5" s="255"/>
      <c r="F5" s="255"/>
      <c r="G5" s="255"/>
      <c r="H5" s="255"/>
    </row>
    <row r="6" spans="1:27" ht="37.5" customHeight="1" x14ac:dyDescent="0.35">
      <c r="A6" s="255"/>
      <c r="B6" s="255"/>
      <c r="C6" s="255"/>
      <c r="D6" s="255"/>
      <c r="E6" s="255"/>
      <c r="F6" s="255"/>
      <c r="G6" s="255"/>
      <c r="H6" s="255"/>
    </row>
    <row r="7" spans="1:27" customFormat="1" ht="156" customHeight="1" x14ac:dyDescent="0.35">
      <c r="A7" s="153" t="s">
        <v>296</v>
      </c>
      <c r="B7" s="154" t="s">
        <v>318</v>
      </c>
      <c r="C7" s="102" t="s">
        <v>87</v>
      </c>
      <c r="D7" s="68" t="s">
        <v>320</v>
      </c>
      <c r="E7" s="299"/>
      <c r="F7" s="299"/>
      <c r="G7" s="299"/>
      <c r="H7" s="299"/>
    </row>
    <row r="8" spans="1:27" customFormat="1" ht="113.25" customHeight="1" x14ac:dyDescent="0.35">
      <c r="A8" s="153" t="s">
        <v>297</v>
      </c>
      <c r="B8" s="154" t="s">
        <v>319</v>
      </c>
      <c r="C8" s="102" t="s">
        <v>87</v>
      </c>
      <c r="D8" s="68" t="s">
        <v>320</v>
      </c>
      <c r="E8" s="299"/>
      <c r="F8" s="299"/>
      <c r="G8" s="299"/>
      <c r="H8" s="299"/>
    </row>
    <row r="9" spans="1:27" ht="149.25" customHeight="1" x14ac:dyDescent="0.35">
      <c r="A9" s="153" t="s">
        <v>298</v>
      </c>
      <c r="B9" s="155" t="s">
        <v>321</v>
      </c>
      <c r="C9" s="102" t="s">
        <v>87</v>
      </c>
      <c r="D9" s="68" t="s">
        <v>322</v>
      </c>
      <c r="E9" s="299"/>
      <c r="F9" s="299"/>
      <c r="G9" s="299"/>
      <c r="H9" s="299"/>
    </row>
  </sheetData>
  <dataConsolidate link="1"/>
  <mergeCells count="9">
    <mergeCell ref="E9:H9"/>
    <mergeCell ref="A5:H6"/>
    <mergeCell ref="E7:H7"/>
    <mergeCell ref="E8:H8"/>
    <mergeCell ref="A1:D2"/>
    <mergeCell ref="E1:H1"/>
    <mergeCell ref="E2:H2"/>
    <mergeCell ref="A3:H3"/>
    <mergeCell ref="E4:H4"/>
  </mergeCells>
  <phoneticPr fontId="7" type="noConversion"/>
  <conditionalFormatting sqref="E2">
    <cfRule type="dataBar" priority="7">
      <dataBar>
        <cfvo type="num" val="0"/>
        <cfvo type="num" val="1"/>
        <color rgb="FF00B050"/>
      </dataBar>
      <extLst>
        <ext xmlns:x14="http://schemas.microsoft.com/office/spreadsheetml/2009/9/main" uri="{B025F937-C7B1-47D3-B67F-A62EFF666E3E}">
          <x14:id>{2EE66932-C8A0-402F-827F-EB8A97994CC8}</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2EE66932-C8A0-402F-827F-EB8A97994CC8}">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B96F-3281-4ECD-BCD0-25AF8A7EB7B9}">
  <sheetPr>
    <tabColor rgb="FFFFC000"/>
    <pageSetUpPr fitToPage="1"/>
  </sheetPr>
  <dimension ref="A1:Z10"/>
  <sheetViews>
    <sheetView showRuler="0" topLeftCell="A7" zoomScaleNormal="100" zoomScaleSheetLayoutView="70" zoomScalePageLayoutView="70" workbookViewId="0">
      <selection activeCell="C7" sqref="C7"/>
    </sheetView>
  </sheetViews>
  <sheetFormatPr defaultColWidth="9.1796875" defaultRowHeight="14.5" x14ac:dyDescent="0.35"/>
  <cols>
    <col min="1" max="1" width="9.7265625" style="79" bestFit="1" customWidth="1"/>
    <col min="2" max="2" width="60.7265625" style="80" customWidth="1"/>
    <col min="3" max="3" width="42.1796875" style="81" customWidth="1"/>
    <col min="4" max="4" width="15.26953125" style="81" customWidth="1"/>
    <col min="5" max="8" width="29.1796875" style="81" customWidth="1"/>
    <col min="9" max="9" width="5.1796875" style="75" customWidth="1"/>
    <col min="10" max="23" width="9.1796875" style="75"/>
    <col min="24" max="26" width="0" style="75" hidden="1" customWidth="1"/>
    <col min="27" max="16384" width="9.1796875" style="75"/>
  </cols>
  <sheetData>
    <row r="1" spans="1:26" ht="23" x14ac:dyDescent="0.35">
      <c r="A1" s="295" t="s">
        <v>299</v>
      </c>
      <c r="B1" s="240"/>
      <c r="C1" s="240"/>
      <c r="D1" s="240"/>
      <c r="E1" s="243" t="s">
        <v>102</v>
      </c>
      <c r="F1" s="240"/>
      <c r="G1" s="240"/>
      <c r="H1" s="244"/>
      <c r="X1" s="71" t="s">
        <v>95</v>
      </c>
      <c r="Y1" s="71" t="s">
        <v>92</v>
      </c>
      <c r="Z1" s="71" t="s">
        <v>101</v>
      </c>
    </row>
    <row r="2" spans="1:26" ht="24" thickBot="1" x14ac:dyDescent="0.4">
      <c r="A2" s="241"/>
      <c r="B2" s="242"/>
      <c r="C2" s="242"/>
      <c r="D2" s="242"/>
      <c r="E2" s="245">
        <f>COUNTA(E7:H8)/2</f>
        <v>0</v>
      </c>
      <c r="F2" s="245"/>
      <c r="G2" s="245"/>
      <c r="H2" s="246"/>
      <c r="X2" s="71">
        <v>1</v>
      </c>
      <c r="Y2" s="71">
        <f>COUNTA(E9)</f>
        <v>0</v>
      </c>
      <c r="Z2" s="71">
        <f>Y2/X2</f>
        <v>0</v>
      </c>
    </row>
    <row r="3" spans="1:26" ht="94.5" customHeight="1" x14ac:dyDescent="0.35">
      <c r="A3" s="209" t="s">
        <v>177</v>
      </c>
      <c r="B3" s="209"/>
      <c r="C3" s="209"/>
      <c r="D3" s="209"/>
      <c r="E3" s="209"/>
      <c r="F3" s="209"/>
      <c r="G3" s="209"/>
      <c r="H3" s="209"/>
    </row>
    <row r="4" spans="1:26" ht="26" x14ac:dyDescent="0.35">
      <c r="A4" s="135" t="s">
        <v>168</v>
      </c>
      <c r="B4" s="135" t="s">
        <v>84</v>
      </c>
      <c r="C4" s="135" t="s">
        <v>85</v>
      </c>
      <c r="D4" s="135" t="s">
        <v>96</v>
      </c>
      <c r="E4" s="229" t="s">
        <v>86</v>
      </c>
      <c r="F4" s="229"/>
      <c r="G4" s="229"/>
      <c r="H4" s="229"/>
    </row>
    <row r="5" spans="1:26" x14ac:dyDescent="0.35">
      <c r="A5" s="255" t="s">
        <v>317</v>
      </c>
      <c r="B5" s="255"/>
      <c r="C5" s="255"/>
      <c r="D5" s="255"/>
      <c r="E5" s="255"/>
      <c r="F5" s="255"/>
      <c r="G5" s="255"/>
      <c r="H5" s="255"/>
    </row>
    <row r="6" spans="1:26" ht="79.5" customHeight="1" x14ac:dyDescent="0.35">
      <c r="A6" s="255"/>
      <c r="B6" s="255"/>
      <c r="C6" s="255"/>
      <c r="D6" s="255"/>
      <c r="E6" s="255"/>
      <c r="F6" s="255"/>
      <c r="G6" s="255"/>
      <c r="H6" s="255"/>
    </row>
    <row r="7" spans="1:26" ht="197.25" customHeight="1" x14ac:dyDescent="0.35">
      <c r="A7" s="153" t="s">
        <v>300</v>
      </c>
      <c r="B7" s="100" t="s">
        <v>273</v>
      </c>
      <c r="C7" s="102" t="s">
        <v>87</v>
      </c>
      <c r="D7" s="134" t="s">
        <v>258</v>
      </c>
      <c r="E7" s="299"/>
      <c r="F7" s="299"/>
      <c r="G7" s="299"/>
      <c r="H7" s="299"/>
    </row>
    <row r="8" spans="1:26" ht="197.25" customHeight="1" x14ac:dyDescent="0.35">
      <c r="A8" s="153" t="s">
        <v>301</v>
      </c>
      <c r="B8" s="100" t="s">
        <v>313</v>
      </c>
      <c r="C8" s="102" t="s">
        <v>87</v>
      </c>
      <c r="D8" s="134" t="s">
        <v>248</v>
      </c>
      <c r="E8" s="299"/>
      <c r="F8" s="299"/>
      <c r="G8" s="299"/>
      <c r="H8" s="299"/>
    </row>
    <row r="9" spans="1:26" ht="61.5" customHeight="1" x14ac:dyDescent="0.35">
      <c r="A9" s="300" t="s">
        <v>196</v>
      </c>
      <c r="B9" s="301"/>
      <c r="C9" s="301"/>
      <c r="D9" s="301"/>
      <c r="E9" s="301"/>
      <c r="F9" s="301"/>
      <c r="G9" s="301"/>
      <c r="H9" s="302"/>
    </row>
    <row r="10" spans="1:26" x14ac:dyDescent="0.35">
      <c r="A10" s="77"/>
      <c r="B10" s="76"/>
      <c r="C10" s="76"/>
      <c r="D10" s="76"/>
      <c r="E10" s="78"/>
      <c r="F10" s="78"/>
      <c r="G10" s="78"/>
      <c r="H10" s="78"/>
    </row>
  </sheetData>
  <dataConsolidate link="1"/>
  <mergeCells count="9">
    <mergeCell ref="A5:H6"/>
    <mergeCell ref="E7:H7"/>
    <mergeCell ref="E8:H8"/>
    <mergeCell ref="A9:H9"/>
    <mergeCell ref="A1:D2"/>
    <mergeCell ref="E1:H1"/>
    <mergeCell ref="E2:H2"/>
    <mergeCell ref="A3:H3"/>
    <mergeCell ref="E4:H4"/>
  </mergeCells>
  <conditionalFormatting sqref="E2">
    <cfRule type="dataBar" priority="7">
      <dataBar>
        <cfvo type="num" val="0"/>
        <cfvo type="num" val="1"/>
        <color rgb="FF00B050"/>
      </dataBar>
      <extLst>
        <ext xmlns:x14="http://schemas.microsoft.com/office/spreadsheetml/2009/9/main" uri="{B025F937-C7B1-47D3-B67F-A62EFF666E3E}">
          <x14:id>{0F96DA67-E280-479C-90C3-9EDD99E6233A}</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0F96DA67-E280-479C-90C3-9EDD99E6233A}">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6A592-A63B-47A5-9B02-ADCC0768D750}">
  <sheetPr>
    <tabColor rgb="FF00B0F0"/>
  </sheetPr>
  <dimension ref="A1:AF34"/>
  <sheetViews>
    <sheetView zoomScaleNormal="100" zoomScaleSheetLayoutView="70" workbookViewId="0">
      <pane ySplit="2" topLeftCell="A4" activePane="bottomLeft" state="frozen"/>
      <selection activeCell="B11" sqref="B11:H11"/>
      <selection pane="bottomLeft" activeCell="A4" sqref="A4:H4"/>
    </sheetView>
  </sheetViews>
  <sheetFormatPr defaultColWidth="9.1796875" defaultRowHeight="14.5" x14ac:dyDescent="0.35"/>
  <cols>
    <col min="1" max="1" width="9.7265625" style="59" bestFit="1" customWidth="1"/>
    <col min="2" max="2" width="60.7265625" style="56" customWidth="1"/>
    <col min="3" max="3" width="42.1796875" style="51" customWidth="1"/>
    <col min="4" max="4" width="15.26953125" style="51" customWidth="1"/>
    <col min="5" max="8" width="29.1796875" style="51" customWidth="1"/>
    <col min="9" max="9" width="5.1796875" customWidth="1"/>
    <col min="24" max="32" width="0" hidden="1" customWidth="1"/>
  </cols>
  <sheetData>
    <row r="1" spans="1:32" ht="23" x14ac:dyDescent="0.35">
      <c r="A1" s="295" t="s">
        <v>241</v>
      </c>
      <c r="B1" s="240"/>
      <c r="C1" s="240"/>
      <c r="D1" s="240"/>
      <c r="E1" s="243" t="s">
        <v>102</v>
      </c>
      <c r="F1" s="240"/>
      <c r="G1" s="240"/>
      <c r="H1" s="244"/>
      <c r="X1" s="55" t="s">
        <v>130</v>
      </c>
      <c r="Y1" s="55" t="s">
        <v>206</v>
      </c>
      <c r="Z1" s="55"/>
      <c r="AA1" s="71" t="s">
        <v>95</v>
      </c>
      <c r="AB1" s="71" t="s">
        <v>92</v>
      </c>
      <c r="AC1" s="71" t="s">
        <v>101</v>
      </c>
      <c r="AD1" s="99" t="s">
        <v>207</v>
      </c>
      <c r="AE1" s="161" t="s">
        <v>208</v>
      </c>
      <c r="AF1" s="161" t="s">
        <v>209</v>
      </c>
    </row>
    <row r="2" spans="1:32" ht="24" thickBot="1" x14ac:dyDescent="0.4">
      <c r="A2" s="241"/>
      <c r="B2" s="242"/>
      <c r="C2" s="242"/>
      <c r="D2" s="242"/>
      <c r="E2" s="245">
        <f>AC2</f>
        <v>0</v>
      </c>
      <c r="F2" s="245"/>
      <c r="G2" s="245"/>
      <c r="H2" s="246"/>
      <c r="X2" s="55">
        <v>16</v>
      </c>
      <c r="Y2" s="55"/>
      <c r="Z2" s="55"/>
      <c r="AA2" s="161">
        <f>X2+SUM(AD2:AF2)</f>
        <v>16</v>
      </c>
      <c r="AB2" s="161">
        <f>COUNTA(F8:H14,F16:H17,F19:H28)</f>
        <v>0</v>
      </c>
      <c r="AC2" s="161">
        <f>AB2/AA2</f>
        <v>0</v>
      </c>
      <c r="AD2" s="99">
        <f>IF(OR(F8="Yes",F9="Yes",F10="Yes",F11="Yes",F12="Yes",F13="Yes"),1,0)</f>
        <v>0</v>
      </c>
      <c r="AE2" s="99">
        <f>IF(OR(F16="Yes",),1,0)</f>
        <v>0</v>
      </c>
      <c r="AF2" s="99">
        <f>IF(OR(F19="Yes",F20="Yes",F21="Yes",F22="Yes",F23="Yes",F24="Yes",F25="Yes",F26="Yes",F27="Yes"),1,0)</f>
        <v>0</v>
      </c>
    </row>
    <row r="3" spans="1:32" ht="94.5" customHeight="1" thickBot="1" x14ac:dyDescent="0.4">
      <c r="A3" s="304" t="s">
        <v>210</v>
      </c>
      <c r="B3" s="304"/>
      <c r="C3" s="304"/>
      <c r="D3" s="304"/>
      <c r="E3" s="304"/>
      <c r="F3" s="304"/>
      <c r="G3" s="304"/>
      <c r="H3" s="304"/>
    </row>
    <row r="4" spans="1:32" ht="256.5" customHeight="1" thickBot="1" x14ac:dyDescent="0.4">
      <c r="A4" s="181" t="s">
        <v>242</v>
      </c>
      <c r="B4" s="305"/>
      <c r="C4" s="305"/>
      <c r="D4" s="305"/>
      <c r="E4" s="305"/>
      <c r="F4" s="305"/>
      <c r="G4" s="305"/>
      <c r="H4" s="182"/>
    </row>
    <row r="5" spans="1:32" ht="22.5" customHeight="1" thickBot="1" x14ac:dyDescent="0.4">
      <c r="A5" s="303" t="s">
        <v>211</v>
      </c>
      <c r="B5" s="303"/>
      <c r="C5" s="303"/>
      <c r="D5" s="303"/>
      <c r="E5" s="303"/>
      <c r="F5" s="303"/>
      <c r="G5" s="303"/>
      <c r="H5" s="303"/>
    </row>
    <row r="6" spans="1:32" ht="120" customHeight="1" x14ac:dyDescent="0.35">
      <c r="A6" s="306"/>
      <c r="B6" s="307"/>
      <c r="C6" s="307" t="s">
        <v>212</v>
      </c>
      <c r="D6" s="307"/>
      <c r="E6" s="307"/>
      <c r="F6" s="307"/>
      <c r="G6" s="307"/>
      <c r="H6" s="308"/>
    </row>
    <row r="7" spans="1:32" ht="44.25" customHeight="1" x14ac:dyDescent="0.35">
      <c r="A7" s="157" t="s">
        <v>168</v>
      </c>
      <c r="B7" s="226"/>
      <c r="C7" s="227"/>
      <c r="D7" s="227"/>
      <c r="E7" s="227"/>
      <c r="F7" s="227" t="s">
        <v>86</v>
      </c>
      <c r="G7" s="227"/>
      <c r="H7" s="228"/>
    </row>
    <row r="8" spans="1:32" ht="22" customHeight="1" x14ac:dyDescent="0.35">
      <c r="A8" s="321" t="s">
        <v>275</v>
      </c>
      <c r="B8" s="324" t="s">
        <v>213</v>
      </c>
      <c r="C8" s="325"/>
      <c r="D8" s="325"/>
      <c r="E8" s="326"/>
      <c r="F8" s="327"/>
      <c r="G8" s="327"/>
      <c r="H8" s="328"/>
    </row>
    <row r="9" spans="1:32" ht="41.25" customHeight="1" x14ac:dyDescent="0.35">
      <c r="A9" s="322"/>
      <c r="B9" s="309" t="s">
        <v>214</v>
      </c>
      <c r="C9" s="310"/>
      <c r="D9" s="310"/>
      <c r="E9" s="311"/>
      <c r="F9" s="312"/>
      <c r="G9" s="312"/>
      <c r="H9" s="313"/>
    </row>
    <row r="10" spans="1:32" ht="22" customHeight="1" x14ac:dyDescent="0.35">
      <c r="A10" s="322"/>
      <c r="B10" s="309" t="s">
        <v>215</v>
      </c>
      <c r="C10" s="310"/>
      <c r="D10" s="310"/>
      <c r="E10" s="311"/>
      <c r="F10" s="312"/>
      <c r="G10" s="312"/>
      <c r="H10" s="313"/>
    </row>
    <row r="11" spans="1:32" ht="37.5" customHeight="1" x14ac:dyDescent="0.35">
      <c r="A11" s="322"/>
      <c r="B11" s="309" t="s">
        <v>216</v>
      </c>
      <c r="C11" s="310"/>
      <c r="D11" s="310"/>
      <c r="E11" s="311"/>
      <c r="F11" s="312"/>
      <c r="G11" s="312"/>
      <c r="H11" s="313"/>
    </row>
    <row r="12" spans="1:32" ht="22" customHeight="1" x14ac:dyDescent="0.35">
      <c r="A12" s="322"/>
      <c r="B12" s="309" t="s">
        <v>217</v>
      </c>
      <c r="C12" s="310"/>
      <c r="D12" s="310"/>
      <c r="E12" s="311"/>
      <c r="F12" s="312"/>
      <c r="G12" s="312"/>
      <c r="H12" s="313"/>
    </row>
    <row r="13" spans="1:32" ht="22" customHeight="1" x14ac:dyDescent="0.35">
      <c r="A13" s="322"/>
      <c r="B13" s="309" t="s">
        <v>218</v>
      </c>
      <c r="C13" s="310"/>
      <c r="D13" s="310"/>
      <c r="E13" s="311"/>
      <c r="F13" s="312"/>
      <c r="G13" s="312"/>
      <c r="H13" s="313"/>
    </row>
    <row r="14" spans="1:32" ht="100" customHeight="1" thickBot="1" x14ac:dyDescent="0.4">
      <c r="A14" s="323"/>
      <c r="B14" s="316" t="s">
        <v>219</v>
      </c>
      <c r="C14" s="317"/>
      <c r="D14" s="317"/>
      <c r="E14" s="318"/>
      <c r="F14" s="319"/>
      <c r="G14" s="319"/>
      <c r="H14" s="320"/>
    </row>
    <row r="15" spans="1:32" ht="64.5" customHeight="1" x14ac:dyDescent="0.35">
      <c r="A15" s="306"/>
      <c r="B15" s="314"/>
      <c r="C15" s="314" t="s">
        <v>220</v>
      </c>
      <c r="D15" s="314"/>
      <c r="E15" s="314"/>
      <c r="F15" s="314"/>
      <c r="G15" s="314"/>
      <c r="H15" s="315"/>
    </row>
    <row r="16" spans="1:32" ht="51" customHeight="1" x14ac:dyDescent="0.35">
      <c r="A16" s="321" t="s">
        <v>274</v>
      </c>
      <c r="B16" s="329" t="s">
        <v>221</v>
      </c>
      <c r="C16" s="330"/>
      <c r="D16" s="330"/>
      <c r="E16" s="331"/>
      <c r="F16" s="312"/>
      <c r="G16" s="312"/>
      <c r="H16" s="313"/>
    </row>
    <row r="17" spans="1:8" ht="100" customHeight="1" thickBot="1" x14ac:dyDescent="0.4">
      <c r="A17" s="323"/>
      <c r="B17" s="332" t="s">
        <v>222</v>
      </c>
      <c r="C17" s="333"/>
      <c r="D17" s="333"/>
      <c r="E17" s="334"/>
      <c r="F17" s="319"/>
      <c r="G17" s="319"/>
      <c r="H17" s="320"/>
    </row>
    <row r="18" spans="1:8" ht="115.5" customHeight="1" x14ac:dyDescent="0.35">
      <c r="A18" s="306"/>
      <c r="B18" s="314"/>
      <c r="C18" s="314" t="s">
        <v>223</v>
      </c>
      <c r="D18" s="314"/>
      <c r="E18" s="314"/>
      <c r="F18" s="314"/>
      <c r="G18" s="314"/>
      <c r="H18" s="315"/>
    </row>
    <row r="19" spans="1:8" ht="64.5" customHeight="1" x14ac:dyDescent="0.35">
      <c r="A19" s="335">
        <v>6.3</v>
      </c>
      <c r="B19" s="338" t="s">
        <v>224</v>
      </c>
      <c r="C19" s="339"/>
      <c r="D19" s="339"/>
      <c r="E19" s="340"/>
      <c r="F19" s="312"/>
      <c r="G19" s="312"/>
      <c r="H19" s="313"/>
    </row>
    <row r="20" spans="1:8" ht="57.75" customHeight="1" x14ac:dyDescent="0.35">
      <c r="A20" s="336"/>
      <c r="B20" s="338" t="s">
        <v>225</v>
      </c>
      <c r="C20" s="339"/>
      <c r="D20" s="339"/>
      <c r="E20" s="340"/>
      <c r="F20" s="312"/>
      <c r="G20" s="312"/>
      <c r="H20" s="313"/>
    </row>
    <row r="21" spans="1:8" ht="15" customHeight="1" x14ac:dyDescent="0.35">
      <c r="A21" s="336"/>
      <c r="B21" s="338" t="s">
        <v>226</v>
      </c>
      <c r="C21" s="339"/>
      <c r="D21" s="339"/>
      <c r="E21" s="340"/>
      <c r="F21" s="312"/>
      <c r="G21" s="312"/>
      <c r="H21" s="313"/>
    </row>
    <row r="22" spans="1:8" ht="15" customHeight="1" x14ac:dyDescent="0.35">
      <c r="A22" s="336"/>
      <c r="B22" s="338" t="s">
        <v>227</v>
      </c>
      <c r="C22" s="339"/>
      <c r="D22" s="339"/>
      <c r="E22" s="340"/>
      <c r="F22" s="312"/>
      <c r="G22" s="312"/>
      <c r="H22" s="313"/>
    </row>
    <row r="23" spans="1:8" ht="53.25" customHeight="1" x14ac:dyDescent="0.35">
      <c r="A23" s="336"/>
      <c r="B23" s="338" t="s">
        <v>228</v>
      </c>
      <c r="C23" s="339"/>
      <c r="D23" s="339"/>
      <c r="E23" s="340"/>
      <c r="F23" s="312"/>
      <c r="G23" s="312"/>
      <c r="H23" s="313"/>
    </row>
    <row r="24" spans="1:8" ht="35.25" customHeight="1" x14ac:dyDescent="0.35">
      <c r="A24" s="336"/>
      <c r="B24" s="338" t="s">
        <v>229</v>
      </c>
      <c r="C24" s="339"/>
      <c r="D24" s="339"/>
      <c r="E24" s="340"/>
      <c r="F24" s="312"/>
      <c r="G24" s="312"/>
      <c r="H24" s="313"/>
    </row>
    <row r="25" spans="1:8" ht="45.75" customHeight="1" x14ac:dyDescent="0.35">
      <c r="A25" s="336"/>
      <c r="B25" s="338" t="s">
        <v>230</v>
      </c>
      <c r="C25" s="339"/>
      <c r="D25" s="339"/>
      <c r="E25" s="340"/>
      <c r="F25" s="312"/>
      <c r="G25" s="312"/>
      <c r="H25" s="313"/>
    </row>
    <row r="26" spans="1:8" ht="43.5" customHeight="1" x14ac:dyDescent="0.35">
      <c r="A26" s="336"/>
      <c r="B26" s="338" t="s">
        <v>231</v>
      </c>
      <c r="C26" s="339"/>
      <c r="D26" s="339"/>
      <c r="E26" s="340"/>
      <c r="F26" s="312"/>
      <c r="G26" s="312"/>
      <c r="H26" s="313"/>
    </row>
    <row r="27" spans="1:8" ht="77.25" customHeight="1" x14ac:dyDescent="0.35">
      <c r="A27" s="336"/>
      <c r="B27" s="338" t="s">
        <v>243</v>
      </c>
      <c r="C27" s="339"/>
      <c r="D27" s="339"/>
      <c r="E27" s="340"/>
      <c r="F27" s="312"/>
      <c r="G27" s="312"/>
      <c r="H27" s="313"/>
    </row>
    <row r="28" spans="1:8" ht="100" customHeight="1" thickBot="1" x14ac:dyDescent="0.4">
      <c r="A28" s="337"/>
      <c r="B28" s="316" t="s">
        <v>232</v>
      </c>
      <c r="C28" s="317"/>
      <c r="D28" s="317"/>
      <c r="E28" s="318"/>
      <c r="F28" s="341"/>
      <c r="G28" s="342"/>
      <c r="H28" s="343"/>
    </row>
    <row r="29" spans="1:8" ht="48" customHeight="1" x14ac:dyDescent="0.35">
      <c r="A29" s="57"/>
      <c r="B29"/>
      <c r="C29"/>
      <c r="D29"/>
      <c r="E29"/>
      <c r="F29"/>
      <c r="G29" s="58"/>
      <c r="H29" s="58"/>
    </row>
    <row r="30" spans="1:8" x14ac:dyDescent="0.35">
      <c r="B30"/>
      <c r="C30"/>
      <c r="D30"/>
      <c r="E30"/>
      <c r="F30"/>
    </row>
    <row r="31" spans="1:8" x14ac:dyDescent="0.35">
      <c r="B31"/>
      <c r="C31"/>
      <c r="D31"/>
      <c r="E31"/>
      <c r="F31"/>
    </row>
    <row r="32" spans="1:8" x14ac:dyDescent="0.35">
      <c r="B32"/>
      <c r="C32"/>
      <c r="D32"/>
      <c r="E32"/>
      <c r="F32"/>
    </row>
    <row r="33" spans="2:6" x14ac:dyDescent="0.35">
      <c r="B33"/>
      <c r="C33"/>
      <c r="D33"/>
      <c r="E33"/>
      <c r="F33"/>
    </row>
    <row r="34" spans="2:6" x14ac:dyDescent="0.35">
      <c r="B34"/>
      <c r="C34"/>
      <c r="D34"/>
      <c r="E34"/>
      <c r="F34"/>
    </row>
  </sheetData>
  <sheetProtection selectLockedCells="1"/>
  <dataConsolidate link="1"/>
  <mergeCells count="58">
    <mergeCell ref="B28:E28"/>
    <mergeCell ref="F28:H28"/>
    <mergeCell ref="F23:H23"/>
    <mergeCell ref="B24:E24"/>
    <mergeCell ref="F24:H24"/>
    <mergeCell ref="B25:E25"/>
    <mergeCell ref="F25:H25"/>
    <mergeCell ref="B26:E26"/>
    <mergeCell ref="F26:H26"/>
    <mergeCell ref="B16:E16"/>
    <mergeCell ref="F16:H16"/>
    <mergeCell ref="B17:E17"/>
    <mergeCell ref="F17:H17"/>
    <mergeCell ref="A19:A28"/>
    <mergeCell ref="B19:E19"/>
    <mergeCell ref="F19:H19"/>
    <mergeCell ref="B20:E20"/>
    <mergeCell ref="F20:H20"/>
    <mergeCell ref="B21:E21"/>
    <mergeCell ref="F21:H21"/>
    <mergeCell ref="B22:E22"/>
    <mergeCell ref="F22:H22"/>
    <mergeCell ref="B23:E23"/>
    <mergeCell ref="B27:E27"/>
    <mergeCell ref="F27:H27"/>
    <mergeCell ref="A18:B18"/>
    <mergeCell ref="C18:E18"/>
    <mergeCell ref="F18:H18"/>
    <mergeCell ref="B13:E13"/>
    <mergeCell ref="F13:H13"/>
    <mergeCell ref="B14:E14"/>
    <mergeCell ref="F14:H14"/>
    <mergeCell ref="A15:B15"/>
    <mergeCell ref="C15:E15"/>
    <mergeCell ref="F15:H15"/>
    <mergeCell ref="A8:A14"/>
    <mergeCell ref="B8:E8"/>
    <mergeCell ref="F8:H8"/>
    <mergeCell ref="B9:E9"/>
    <mergeCell ref="F9:H9"/>
    <mergeCell ref="A16:A17"/>
    <mergeCell ref="B10:E10"/>
    <mergeCell ref="F10:H10"/>
    <mergeCell ref="B11:E11"/>
    <mergeCell ref="F11:H11"/>
    <mergeCell ref="B12:E12"/>
    <mergeCell ref="F12:H12"/>
    <mergeCell ref="A6:B6"/>
    <mergeCell ref="C6:E6"/>
    <mergeCell ref="F6:H6"/>
    <mergeCell ref="B7:E7"/>
    <mergeCell ref="F7:H7"/>
    <mergeCell ref="A5:H5"/>
    <mergeCell ref="A1:D2"/>
    <mergeCell ref="E1:H1"/>
    <mergeCell ref="E2:H2"/>
    <mergeCell ref="A3:H3"/>
    <mergeCell ref="A4:H4"/>
  </mergeCells>
  <conditionalFormatting sqref="E2">
    <cfRule type="dataBar" priority="1">
      <dataBar>
        <cfvo type="num" val="0"/>
        <cfvo type="num" val="1"/>
        <color rgb="FF00B050"/>
      </dataBar>
      <extLst>
        <ext xmlns:x14="http://schemas.microsoft.com/office/spreadsheetml/2009/9/main" uri="{B025F937-C7B1-47D3-B67F-A62EFF666E3E}">
          <x14:id>{297CAC8D-B790-464D-89B5-3FACC9C4575E}</x14:id>
        </ext>
      </extLst>
    </cfRule>
  </conditionalFormatting>
  <conditionalFormatting sqref="F14:H14">
    <cfRule type="expression" dxfId="19" priority="2">
      <formula>$AD$2=1</formula>
    </cfRule>
    <cfRule type="expression" dxfId="18" priority="3">
      <formula>$AD$2=0</formula>
    </cfRule>
  </conditionalFormatting>
  <conditionalFormatting sqref="F17:H17">
    <cfRule type="expression" dxfId="17" priority="4">
      <formula>$AE$2=0</formula>
    </cfRule>
    <cfRule type="expression" dxfId="16" priority="5">
      <formula>$AE$2=1</formula>
    </cfRule>
  </conditionalFormatting>
  <conditionalFormatting sqref="F28:H28">
    <cfRule type="expression" dxfId="15" priority="6">
      <formula>$AF$2=1</formula>
    </cfRule>
    <cfRule type="expression" dxfId="14" priority="7">
      <formula>$AF$2=0</formula>
    </cfRule>
  </conditionalFormatting>
  <dataValidations disablePrompts="1" count="1">
    <dataValidation type="list" allowBlank="1" showInputMessage="1" showErrorMessage="1" sqref="F8:H13 F16:H16 F19:H27" xr:uid="{BA5FA6B2-C31A-4B54-878F-446308121B05}">
      <formula1>"Yes, No"</formula1>
    </dataValidation>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297CAC8D-B790-464D-89B5-3FACC9C4575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9DB0A-14C8-41CD-A452-A0F52DD7D687}">
  <sheetPr>
    <tabColor rgb="FF00B0F0"/>
    <pageSetUpPr fitToPage="1"/>
  </sheetPr>
  <dimension ref="A1:Z31"/>
  <sheetViews>
    <sheetView tabSelected="1" zoomScaleNormal="100" zoomScaleSheetLayoutView="90" workbookViewId="0">
      <pane ySplit="2" topLeftCell="A3" activePane="bottomLeft" state="frozen"/>
      <selection activeCell="B11" sqref="B11:H11"/>
      <selection pane="bottomLeft" activeCell="B14" sqref="B14:H14"/>
    </sheetView>
  </sheetViews>
  <sheetFormatPr defaultColWidth="9.1796875" defaultRowHeight="14.5" x14ac:dyDescent="0.35"/>
  <cols>
    <col min="1" max="1" width="9.7265625" style="59" bestFit="1" customWidth="1"/>
    <col min="2" max="2" width="60.7265625" style="56" customWidth="1"/>
    <col min="3" max="3" width="42.1796875" style="51" customWidth="1"/>
    <col min="4" max="4" width="15.26953125" style="51" customWidth="1"/>
    <col min="5" max="5" width="5" style="51" customWidth="1"/>
    <col min="6" max="6" width="5.453125" style="51" customWidth="1"/>
    <col min="7" max="7" width="4.81640625" style="51" customWidth="1"/>
    <col min="8" max="8" width="17.54296875" style="51" customWidth="1"/>
    <col min="9" max="9" width="5.1796875" customWidth="1"/>
    <col min="24" max="26" width="0" hidden="1" customWidth="1"/>
  </cols>
  <sheetData>
    <row r="1" spans="1:26" ht="23" x14ac:dyDescent="0.35">
      <c r="A1" s="295" t="s">
        <v>244</v>
      </c>
      <c r="B1" s="240"/>
      <c r="C1" s="240"/>
      <c r="D1" s="240"/>
      <c r="E1" s="243" t="s">
        <v>102</v>
      </c>
      <c r="F1" s="240"/>
      <c r="G1" s="240"/>
      <c r="H1" s="244"/>
      <c r="X1" s="71" t="s">
        <v>95</v>
      </c>
      <c r="Y1" s="71" t="s">
        <v>92</v>
      </c>
      <c r="Z1" s="71" t="s">
        <v>101</v>
      </c>
    </row>
    <row r="2" spans="1:26" ht="24" thickBot="1" x14ac:dyDescent="0.4">
      <c r="A2" s="241"/>
      <c r="B2" s="242"/>
      <c r="C2" s="242"/>
      <c r="D2" s="242"/>
      <c r="E2" s="245">
        <f>Z2</f>
        <v>0</v>
      </c>
      <c r="F2" s="245"/>
      <c r="G2" s="245"/>
      <c r="H2" s="246"/>
      <c r="X2" s="71">
        <f>IF(D16="No",1)+IF(D16="",1)+IF(D16="Yes",2)</f>
        <v>1</v>
      </c>
      <c r="Y2" s="71">
        <f>COUNTA(D16,B18)</f>
        <v>0</v>
      </c>
      <c r="Z2" s="71">
        <f>Y2/X2</f>
        <v>0</v>
      </c>
    </row>
    <row r="3" spans="1:26" ht="94.5" customHeight="1" thickBot="1" x14ac:dyDescent="0.4">
      <c r="A3" s="370" t="s">
        <v>210</v>
      </c>
      <c r="B3" s="303"/>
      <c r="C3" s="303"/>
      <c r="D3" s="303"/>
      <c r="E3" s="303"/>
      <c r="F3" s="303"/>
      <c r="G3" s="303"/>
      <c r="H3" s="371"/>
    </row>
    <row r="4" spans="1:26" ht="15" customHeight="1" x14ac:dyDescent="0.35">
      <c r="A4" s="372" t="s">
        <v>168</v>
      </c>
      <c r="B4" s="114"/>
      <c r="C4" s="162"/>
      <c r="D4" s="162"/>
      <c r="E4" s="109"/>
      <c r="F4" s="109"/>
      <c r="G4" s="109"/>
      <c r="H4" s="115"/>
    </row>
    <row r="5" spans="1:26" ht="15" customHeight="1" thickBot="1" x14ac:dyDescent="0.4">
      <c r="A5" s="373"/>
      <c r="B5" s="114"/>
      <c r="C5" s="162"/>
      <c r="D5" s="162"/>
      <c r="E5" s="109"/>
      <c r="F5" s="109"/>
      <c r="G5" s="109"/>
      <c r="H5" s="115"/>
    </row>
    <row r="6" spans="1:26" ht="15.5" x14ac:dyDescent="0.35">
      <c r="A6" s="344">
        <v>7</v>
      </c>
      <c r="B6" s="118" t="s">
        <v>136</v>
      </c>
      <c r="C6" s="117" t="s">
        <v>302</v>
      </c>
      <c r="D6" s="162"/>
      <c r="E6" s="109"/>
      <c r="F6" s="109"/>
      <c r="G6" s="109"/>
      <c r="H6" s="115"/>
    </row>
    <row r="7" spans="1:26" x14ac:dyDescent="0.35">
      <c r="A7" s="345"/>
      <c r="B7" s="118" t="s">
        <v>137</v>
      </c>
      <c r="C7" s="163">
        <f>_xlfn.IFNA([3]B1!E7,"")</f>
        <v>0</v>
      </c>
      <c r="D7" s="162"/>
      <c r="E7" s="109"/>
      <c r="F7" s="109"/>
      <c r="G7" s="109"/>
      <c r="H7" s="115"/>
    </row>
    <row r="8" spans="1:26" x14ac:dyDescent="0.35">
      <c r="A8" s="345"/>
      <c r="B8" s="116"/>
      <c r="C8" s="164"/>
      <c r="D8" s="162"/>
      <c r="E8" s="109"/>
      <c r="F8" s="109"/>
      <c r="G8" s="109"/>
      <c r="H8" s="115"/>
    </row>
    <row r="9" spans="1:26" ht="15" thickBot="1" x14ac:dyDescent="0.4">
      <c r="A9" s="345"/>
      <c r="B9" s="165"/>
      <c r="C9" s="166"/>
      <c r="D9" s="167"/>
      <c r="E9" s="168"/>
      <c r="F9" s="168"/>
      <c r="G9" s="168"/>
      <c r="H9" s="169"/>
    </row>
    <row r="10" spans="1:26" ht="57.75" customHeight="1" thickBot="1" x14ac:dyDescent="0.4">
      <c r="A10" s="345"/>
      <c r="B10" s="347" t="s">
        <v>233</v>
      </c>
      <c r="C10" s="348"/>
      <c r="D10" s="348"/>
      <c r="E10" s="348"/>
      <c r="F10" s="348"/>
      <c r="G10" s="348"/>
      <c r="H10" s="349"/>
    </row>
    <row r="11" spans="1:26" ht="48.75" customHeight="1" x14ac:dyDescent="0.35">
      <c r="A11" s="345"/>
      <c r="B11" s="350" t="s">
        <v>234</v>
      </c>
      <c r="C11" s="351"/>
      <c r="D11" s="351"/>
      <c r="E11" s="351"/>
      <c r="F11" s="351"/>
      <c r="G11" s="351"/>
      <c r="H11" s="352"/>
    </row>
    <row r="12" spans="1:26" x14ac:dyDescent="0.35">
      <c r="A12" s="345"/>
      <c r="B12" s="350" t="s">
        <v>235</v>
      </c>
      <c r="C12" s="351"/>
      <c r="D12" s="351"/>
      <c r="E12" s="351"/>
      <c r="F12" s="351"/>
      <c r="G12" s="351"/>
      <c r="H12" s="352"/>
    </row>
    <row r="13" spans="1:26" x14ac:dyDescent="0.35">
      <c r="A13" s="345"/>
      <c r="B13" s="350" t="s">
        <v>245</v>
      </c>
      <c r="C13" s="351"/>
      <c r="D13" s="351"/>
      <c r="E13" s="351"/>
      <c r="F13" s="351"/>
      <c r="G13" s="351"/>
      <c r="H13" s="352"/>
    </row>
    <row r="14" spans="1:26" ht="35.25" customHeight="1" x14ac:dyDescent="0.35">
      <c r="A14" s="345"/>
      <c r="B14" s="350" t="s">
        <v>323</v>
      </c>
      <c r="C14" s="351"/>
      <c r="D14" s="351"/>
      <c r="E14" s="351"/>
      <c r="F14" s="351"/>
      <c r="G14" s="351"/>
      <c r="H14" s="352"/>
    </row>
    <row r="15" spans="1:26" ht="36.75" customHeight="1" thickBot="1" x14ac:dyDescent="0.4">
      <c r="A15" s="345"/>
      <c r="B15" s="350" t="s">
        <v>236</v>
      </c>
      <c r="C15" s="351"/>
      <c r="D15" s="351"/>
      <c r="E15" s="351"/>
      <c r="F15" s="351"/>
      <c r="G15" s="351"/>
      <c r="H15" s="352"/>
    </row>
    <row r="16" spans="1:26" ht="53.25" customHeight="1" thickBot="1" x14ac:dyDescent="0.4">
      <c r="A16" s="345"/>
      <c r="B16" s="356" t="s">
        <v>237</v>
      </c>
      <c r="C16" s="357"/>
      <c r="D16" s="358"/>
      <c r="E16" s="359"/>
      <c r="F16" s="359"/>
      <c r="G16" s="359"/>
      <c r="H16" s="360"/>
    </row>
    <row r="17" spans="1:8" ht="15" thickBot="1" x14ac:dyDescent="0.4">
      <c r="A17" s="345"/>
      <c r="B17" s="350" t="s">
        <v>238</v>
      </c>
      <c r="C17" s="351"/>
      <c r="D17" s="351"/>
      <c r="E17" s="351"/>
      <c r="F17" s="351"/>
      <c r="G17" s="351"/>
      <c r="H17" s="352"/>
    </row>
    <row r="18" spans="1:8" x14ac:dyDescent="0.35">
      <c r="A18" s="345"/>
      <c r="B18" s="361"/>
      <c r="C18" s="362"/>
      <c r="D18" s="362"/>
      <c r="E18" s="362"/>
      <c r="F18" s="362"/>
      <c r="G18" s="362"/>
      <c r="H18" s="363"/>
    </row>
    <row r="19" spans="1:8" x14ac:dyDescent="0.35">
      <c r="A19" s="345"/>
      <c r="B19" s="364"/>
      <c r="C19" s="365"/>
      <c r="D19" s="365"/>
      <c r="E19" s="365"/>
      <c r="F19" s="365"/>
      <c r="G19" s="365"/>
      <c r="H19" s="366"/>
    </row>
    <row r="20" spans="1:8" x14ac:dyDescent="0.35">
      <c r="A20" s="345"/>
      <c r="B20" s="364"/>
      <c r="C20" s="365"/>
      <c r="D20" s="365"/>
      <c r="E20" s="365"/>
      <c r="F20" s="365"/>
      <c r="G20" s="365"/>
      <c r="H20" s="366"/>
    </row>
    <row r="21" spans="1:8" x14ac:dyDescent="0.35">
      <c r="A21" s="345"/>
      <c r="B21" s="364"/>
      <c r="C21" s="365"/>
      <c r="D21" s="365"/>
      <c r="E21" s="365"/>
      <c r="F21" s="365"/>
      <c r="G21" s="365"/>
      <c r="H21" s="366"/>
    </row>
    <row r="22" spans="1:8" x14ac:dyDescent="0.35">
      <c r="A22" s="345"/>
      <c r="B22" s="364"/>
      <c r="C22" s="365"/>
      <c r="D22" s="365"/>
      <c r="E22" s="365"/>
      <c r="F22" s="365"/>
      <c r="G22" s="365"/>
      <c r="H22" s="366"/>
    </row>
    <row r="23" spans="1:8" x14ac:dyDescent="0.35">
      <c r="A23" s="345"/>
      <c r="B23" s="364"/>
      <c r="C23" s="365"/>
      <c r="D23" s="365"/>
      <c r="E23" s="365"/>
      <c r="F23" s="365"/>
      <c r="G23" s="365"/>
      <c r="H23" s="366"/>
    </row>
    <row r="24" spans="1:8" x14ac:dyDescent="0.35">
      <c r="A24" s="345"/>
      <c r="B24" s="364"/>
      <c r="C24" s="365"/>
      <c r="D24" s="365"/>
      <c r="E24" s="365"/>
      <c r="F24" s="365"/>
      <c r="G24" s="365"/>
      <c r="H24" s="366"/>
    </row>
    <row r="25" spans="1:8" x14ac:dyDescent="0.35">
      <c r="A25" s="345"/>
      <c r="B25" s="364"/>
      <c r="C25" s="365"/>
      <c r="D25" s="365"/>
      <c r="E25" s="365"/>
      <c r="F25" s="365"/>
      <c r="G25" s="365"/>
      <c r="H25" s="366"/>
    </row>
    <row r="26" spans="1:8" x14ac:dyDescent="0.35">
      <c r="A26" s="345"/>
      <c r="B26" s="364"/>
      <c r="C26" s="365"/>
      <c r="D26" s="365"/>
      <c r="E26" s="365"/>
      <c r="F26" s="365"/>
      <c r="G26" s="365"/>
      <c r="H26" s="366"/>
    </row>
    <row r="27" spans="1:8" x14ac:dyDescent="0.35">
      <c r="A27" s="345"/>
      <c r="B27" s="364"/>
      <c r="C27" s="365"/>
      <c r="D27" s="365"/>
      <c r="E27" s="365"/>
      <c r="F27" s="365"/>
      <c r="G27" s="365"/>
      <c r="H27" s="366"/>
    </row>
    <row r="28" spans="1:8" x14ac:dyDescent="0.35">
      <c r="A28" s="345"/>
      <c r="B28" s="364"/>
      <c r="C28" s="365"/>
      <c r="D28" s="365"/>
      <c r="E28" s="365"/>
      <c r="F28" s="365"/>
      <c r="G28" s="365"/>
      <c r="H28" s="366"/>
    </row>
    <row r="29" spans="1:8" ht="15" thickBot="1" x14ac:dyDescent="0.4">
      <c r="A29" s="345"/>
      <c r="B29" s="367"/>
      <c r="C29" s="368"/>
      <c r="D29" s="368"/>
      <c r="E29" s="368"/>
      <c r="F29" s="368"/>
      <c r="G29" s="368"/>
      <c r="H29" s="369"/>
    </row>
    <row r="30" spans="1:8" ht="63.75" customHeight="1" x14ac:dyDescent="0.35">
      <c r="A30" s="345"/>
      <c r="B30" s="353" t="s">
        <v>239</v>
      </c>
      <c r="C30" s="354"/>
      <c r="D30" s="354"/>
      <c r="E30" s="354"/>
      <c r="F30" s="354"/>
      <c r="G30" s="354"/>
      <c r="H30" s="355"/>
    </row>
    <row r="31" spans="1:8" ht="76.5" customHeight="1" thickBot="1" x14ac:dyDescent="0.4">
      <c r="A31" s="346"/>
      <c r="B31" s="353" t="s">
        <v>240</v>
      </c>
      <c r="C31" s="354"/>
      <c r="D31" s="354"/>
      <c r="E31" s="354"/>
      <c r="F31" s="354"/>
      <c r="G31" s="354"/>
      <c r="H31" s="355"/>
    </row>
  </sheetData>
  <sheetProtection selectLockedCells="1"/>
  <dataConsolidate link="1"/>
  <mergeCells count="18">
    <mergeCell ref="A1:D2"/>
    <mergeCell ref="E1:H1"/>
    <mergeCell ref="E2:H2"/>
    <mergeCell ref="A3:H3"/>
    <mergeCell ref="A4:A5"/>
    <mergeCell ref="A6:A31"/>
    <mergeCell ref="B10:H10"/>
    <mergeCell ref="B11:H11"/>
    <mergeCell ref="B12:H12"/>
    <mergeCell ref="B13:H13"/>
    <mergeCell ref="B30:H30"/>
    <mergeCell ref="B31:H31"/>
    <mergeCell ref="B14:H14"/>
    <mergeCell ref="B15:H15"/>
    <mergeCell ref="B16:C16"/>
    <mergeCell ref="D16:H16"/>
    <mergeCell ref="B17:H17"/>
    <mergeCell ref="B18:H29"/>
  </mergeCells>
  <conditionalFormatting sqref="E5:E6">
    <cfRule type="expression" dxfId="13" priority="7">
      <formula>$E$4="No"</formula>
    </cfRule>
    <cfRule type="expression" dxfId="12" priority="8">
      <formula>$E$4="No"</formula>
    </cfRule>
  </conditionalFormatting>
  <conditionalFormatting sqref="F8:G9">
    <cfRule type="expression" dxfId="11" priority="6">
      <formula>#REF!="No"</formula>
    </cfRule>
  </conditionalFormatting>
  <conditionalFormatting sqref="E4:H6">
    <cfRule type="expression" dxfId="10" priority="5">
      <formula>#REF!="No"</formula>
    </cfRule>
  </conditionalFormatting>
  <conditionalFormatting sqref="E2">
    <cfRule type="dataBar" priority="4">
      <dataBar>
        <cfvo type="num" val="0"/>
        <cfvo type="num" val="1"/>
        <color rgb="FF00B050"/>
      </dataBar>
      <extLst>
        <ext xmlns:x14="http://schemas.microsoft.com/office/spreadsheetml/2009/9/main" uri="{B025F937-C7B1-47D3-B67F-A62EFF666E3E}">
          <x14:id>{BE48F10B-127F-4588-B69F-BF71664CB2EE}</x14:id>
        </ext>
      </extLst>
    </cfRule>
  </conditionalFormatting>
  <conditionalFormatting sqref="B18:H29">
    <cfRule type="expression" dxfId="9" priority="1">
      <formula>$D$16="Yes"</formula>
    </cfRule>
    <cfRule type="expression" dxfId="8" priority="2">
      <formula>$D$16="No"</formula>
    </cfRule>
    <cfRule type="expression" dxfId="7" priority="3">
      <formula>$D$16=""</formula>
    </cfRule>
  </conditionalFormatting>
  <dataValidations count="1">
    <dataValidation type="list" allowBlank="1" showInputMessage="1" showErrorMessage="1" sqref="D16:H16" xr:uid="{C4EEDF6B-ECF6-4882-B416-DC91167F7AFD}">
      <formula1>"Yes, No"</formula1>
    </dataValidation>
  </dataValidations>
  <pageMargins left="0.23622047244094491" right="0.23622047244094491" top="0.74803149606299213" bottom="0.74803149606299213" header="0.31496062992125984" footer="0.31496062992125984"/>
  <pageSetup paperSize="9" scale="62" orientation="portrait" r:id="rId1"/>
  <extLst>
    <ext xmlns:x14="http://schemas.microsoft.com/office/spreadsheetml/2009/9/main" uri="{78C0D931-6437-407d-A8EE-F0AAD7539E65}">
      <x14:conditionalFormattings>
        <x14:conditionalFormatting xmlns:xm="http://schemas.microsoft.com/office/excel/2006/main">
          <x14:cfRule type="dataBar" id="{BE48F10B-127F-4588-B69F-BF71664CB2E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59999389629810485"/>
    <pageSetUpPr fitToPage="1"/>
  </sheetPr>
  <dimension ref="A1:Z14"/>
  <sheetViews>
    <sheetView zoomScaleNormal="100" zoomScaleSheetLayoutView="85" workbookViewId="0">
      <pane ySplit="2" topLeftCell="A3" activePane="bottomLeft" state="frozen"/>
      <selection activeCell="A24" sqref="A24:H57"/>
      <selection pane="bottomLeft" activeCell="C6" sqref="C6"/>
    </sheetView>
  </sheetViews>
  <sheetFormatPr defaultColWidth="9.1796875" defaultRowHeight="14.5" x14ac:dyDescent="0.35"/>
  <cols>
    <col min="1" max="1" width="9.7265625" style="79" bestFit="1" customWidth="1"/>
    <col min="2" max="2" width="60.7265625" style="80" customWidth="1"/>
    <col min="3" max="3" width="42.1796875" style="81" customWidth="1"/>
    <col min="4" max="4" width="15.26953125" style="81" customWidth="1"/>
    <col min="5" max="5" width="5" style="81" customWidth="1"/>
    <col min="6" max="6" width="5.453125" style="81" customWidth="1"/>
    <col min="7" max="7" width="4.81640625" style="81" customWidth="1"/>
    <col min="8" max="8" width="17.54296875" style="81" customWidth="1"/>
    <col min="9" max="9" width="5.1796875" style="75" customWidth="1"/>
    <col min="10" max="23" width="9.1796875" style="75"/>
    <col min="24" max="26" width="0" style="75" hidden="1" customWidth="1"/>
    <col min="27" max="16384" width="9.1796875" style="75"/>
  </cols>
  <sheetData>
    <row r="1" spans="1:26" ht="23" x14ac:dyDescent="0.35">
      <c r="A1" s="295" t="s">
        <v>251</v>
      </c>
      <c r="B1" s="240"/>
      <c r="C1" s="240"/>
      <c r="D1" s="240"/>
      <c r="E1" s="243" t="s">
        <v>102</v>
      </c>
      <c r="F1" s="240"/>
      <c r="G1" s="240"/>
      <c r="H1" s="244"/>
      <c r="X1" s="71" t="s">
        <v>95</v>
      </c>
      <c r="Y1" s="71" t="s">
        <v>92</v>
      </c>
      <c r="Z1" s="71" t="s">
        <v>101</v>
      </c>
    </row>
    <row r="2" spans="1:26" ht="24" thickBot="1" x14ac:dyDescent="0.4">
      <c r="A2" s="241"/>
      <c r="B2" s="242"/>
      <c r="C2" s="242"/>
      <c r="D2" s="242"/>
      <c r="E2" s="245">
        <f>Z2</f>
        <v>0</v>
      </c>
      <c r="F2" s="245"/>
      <c r="G2" s="245"/>
      <c r="H2" s="246"/>
      <c r="X2" s="71">
        <v>4</v>
      </c>
      <c r="Y2" s="71">
        <f>COUNTA(C11,C12,C13,C14)</f>
        <v>0</v>
      </c>
      <c r="Z2" s="71">
        <f>Y2/X2</f>
        <v>0</v>
      </c>
    </row>
    <row r="3" spans="1:26" ht="94.5" customHeight="1" thickBot="1" x14ac:dyDescent="0.4">
      <c r="A3" s="370" t="s">
        <v>177</v>
      </c>
      <c r="B3" s="303"/>
      <c r="C3" s="303"/>
      <c r="D3" s="303"/>
      <c r="E3" s="303"/>
      <c r="F3" s="303"/>
      <c r="G3" s="303"/>
      <c r="H3" s="371"/>
    </row>
    <row r="4" spans="1:26" x14ac:dyDescent="0.35">
      <c r="A4" s="385" t="s">
        <v>168</v>
      </c>
      <c r="B4" s="110"/>
      <c r="C4" s="111"/>
      <c r="D4" s="111"/>
      <c r="E4" s="112"/>
      <c r="F4" s="112"/>
      <c r="G4" s="112"/>
      <c r="H4" s="113"/>
    </row>
    <row r="5" spans="1:26" ht="15" thickBot="1" x14ac:dyDescent="0.4">
      <c r="A5" s="386"/>
      <c r="B5" s="114"/>
      <c r="C5" s="108"/>
      <c r="D5" s="108"/>
      <c r="E5" s="109"/>
      <c r="F5" s="109"/>
      <c r="G5" s="109"/>
      <c r="H5" s="115"/>
    </row>
    <row r="6" spans="1:26" ht="15.5" x14ac:dyDescent="0.35">
      <c r="A6" s="380">
        <v>7</v>
      </c>
      <c r="B6" s="118" t="s">
        <v>136</v>
      </c>
      <c r="C6" s="117" t="s">
        <v>302</v>
      </c>
      <c r="D6" s="108"/>
      <c r="E6" s="109"/>
      <c r="F6" s="109"/>
      <c r="G6" s="109"/>
      <c r="H6" s="115"/>
    </row>
    <row r="7" spans="1:26" x14ac:dyDescent="0.35">
      <c r="A7" s="381"/>
      <c r="B7" s="118" t="s">
        <v>137</v>
      </c>
      <c r="C7" s="142"/>
      <c r="D7" s="108"/>
      <c r="E7" s="109"/>
      <c r="F7" s="109"/>
      <c r="G7" s="109"/>
      <c r="H7" s="115"/>
    </row>
    <row r="8" spans="1:26" x14ac:dyDescent="0.35">
      <c r="A8" s="381"/>
      <c r="B8" s="116"/>
      <c r="C8" s="73"/>
      <c r="D8" s="108"/>
      <c r="E8" s="109"/>
      <c r="F8" s="109"/>
      <c r="G8" s="109"/>
      <c r="H8" s="115"/>
    </row>
    <row r="9" spans="1:26" ht="41.25" customHeight="1" thickBot="1" x14ac:dyDescent="0.4">
      <c r="A9" s="381"/>
      <c r="B9" s="377" t="s">
        <v>169</v>
      </c>
      <c r="C9" s="378"/>
      <c r="D9" s="378"/>
      <c r="E9" s="378"/>
      <c r="F9" s="378"/>
      <c r="G9" s="378"/>
      <c r="H9" s="379"/>
    </row>
    <row r="10" spans="1:26" ht="78.75" customHeight="1" x14ac:dyDescent="0.35">
      <c r="A10" s="381"/>
      <c r="B10" s="107" t="s">
        <v>170</v>
      </c>
      <c r="C10" s="382"/>
      <c r="D10" s="383"/>
      <c r="E10" s="383"/>
      <c r="F10" s="383"/>
      <c r="G10" s="383"/>
      <c r="H10" s="384"/>
    </row>
    <row r="11" spans="1:26" x14ac:dyDescent="0.35">
      <c r="A11" s="381"/>
      <c r="B11" s="107" t="s">
        <v>159</v>
      </c>
      <c r="C11" s="374"/>
      <c r="D11" s="375"/>
      <c r="E11" s="375"/>
      <c r="F11" s="375"/>
      <c r="G11" s="375"/>
      <c r="H11" s="376"/>
    </row>
    <row r="12" spans="1:26" x14ac:dyDescent="0.35">
      <c r="A12" s="381"/>
      <c r="B12" s="107" t="s">
        <v>160</v>
      </c>
      <c r="C12" s="374"/>
      <c r="D12" s="375"/>
      <c r="E12" s="375"/>
      <c r="F12" s="375"/>
      <c r="G12" s="375"/>
      <c r="H12" s="376"/>
    </row>
    <row r="13" spans="1:26" x14ac:dyDescent="0.35">
      <c r="A13" s="381"/>
      <c r="B13" s="107" t="s">
        <v>161</v>
      </c>
      <c r="C13" s="374"/>
      <c r="D13" s="375"/>
      <c r="E13" s="375"/>
      <c r="F13" s="375"/>
      <c r="G13" s="375"/>
      <c r="H13" s="376"/>
    </row>
    <row r="14" spans="1:26" ht="15.5" x14ac:dyDescent="0.35">
      <c r="A14" s="381"/>
      <c r="B14" s="107" t="s">
        <v>162</v>
      </c>
      <c r="C14" s="374"/>
      <c r="D14" s="375"/>
      <c r="E14" s="375"/>
      <c r="F14" s="375"/>
      <c r="G14" s="375"/>
      <c r="H14" s="376"/>
    </row>
  </sheetData>
  <dataConsolidate link="1"/>
  <mergeCells count="12">
    <mergeCell ref="A1:D2"/>
    <mergeCell ref="E1:H1"/>
    <mergeCell ref="E2:H2"/>
    <mergeCell ref="A3:H3"/>
    <mergeCell ref="A4:A5"/>
    <mergeCell ref="C13:H13"/>
    <mergeCell ref="C14:H14"/>
    <mergeCell ref="B9:H9"/>
    <mergeCell ref="A6:A14"/>
    <mergeCell ref="C10:H10"/>
    <mergeCell ref="C11:H11"/>
    <mergeCell ref="C12:H12"/>
  </mergeCells>
  <conditionalFormatting sqref="E5:E6">
    <cfRule type="expression" dxfId="6" priority="8">
      <formula>$E$4="No"</formula>
    </cfRule>
    <cfRule type="expression" dxfId="5" priority="9">
      <formula>$E$4="No"</formula>
    </cfRule>
  </conditionalFormatting>
  <conditionalFormatting sqref="F8:G8">
    <cfRule type="expression" dxfId="4" priority="7">
      <formula>#REF!="No"</formula>
    </cfRule>
  </conditionalFormatting>
  <conditionalFormatting sqref="E4:H6">
    <cfRule type="expression" dxfId="3" priority="5">
      <formula>#REF!="No"</formula>
    </cfRule>
  </conditionalFormatting>
  <conditionalFormatting sqref="E2">
    <cfRule type="dataBar" priority="4">
      <dataBar>
        <cfvo type="num" val="0"/>
        <cfvo type="num" val="1"/>
        <color rgb="FF00B050"/>
      </dataBar>
      <extLst>
        <ext xmlns:x14="http://schemas.microsoft.com/office/spreadsheetml/2009/9/main" uri="{B025F937-C7B1-47D3-B67F-A62EFF666E3E}">
          <x14:id>{740A75A5-10A3-4A37-9FBB-B6F25C07C48B}</x14:id>
        </ext>
      </extLst>
    </cfRule>
  </conditionalFormatting>
  <pageMargins left="0.23622047244094491" right="0.23622047244094491" top="0.74803149606299213" bottom="0.74803149606299213" header="0.31496062992125984" footer="0.31496062992125984"/>
  <pageSetup paperSize="9" scale="88" orientation="landscape" r:id="rId1"/>
  <legacyDrawing r:id="rId2"/>
  <extLst>
    <ext xmlns:x14="http://schemas.microsoft.com/office/spreadsheetml/2009/9/main" uri="{78C0D931-6437-407d-A8EE-F0AAD7539E65}">
      <x14:conditionalFormattings>
        <x14:conditionalFormatting xmlns:xm="http://schemas.microsoft.com/office/excel/2006/main">
          <x14:cfRule type="dataBar" id="{740A75A5-10A3-4A37-9FBB-B6F25C07C48B}">
            <x14:dataBar minLength="0" maxLength="100" gradient="0">
              <x14:cfvo type="num">
                <xm:f>0</xm:f>
              </x14:cfvo>
              <x14:cfvo type="num">
                <xm:f>1</xm:f>
              </x14:cfvo>
              <x14:negativeFillColor rgb="FFFF0000"/>
              <x14:axisColor rgb="FF000000"/>
            </x14:dataBar>
          </x14:cfRule>
          <xm:sqref>E2</xm:sqref>
        </x14:conditionalFormatting>
        <x14:conditionalFormatting xmlns:xm="http://schemas.microsoft.com/office/excel/2006/main">
          <x14:cfRule type="expression" priority="6" id="{F9164478-A7D1-453E-B0B5-AB7C678674C4}">
            <xm:f>'F:\Users\local_cgeoghegan\INetCache\Content.Outlook\9HQ3SOLO\[PQQ template V1.xlsb]summary'!#REF!="No"</xm:f>
            <x14:dxf>
              <fill>
                <patternFill patternType="lightUp">
                  <fgColor auto="1"/>
                  <bgColor theme="0"/>
                </patternFill>
              </fill>
            </x14:dxf>
          </x14:cfRule>
          <xm:sqref>E4:H8</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tabColor theme="1"/>
  </sheetPr>
  <dimension ref="A1:Q25"/>
  <sheetViews>
    <sheetView topLeftCell="A11" zoomScaleNormal="100" zoomScaleSheetLayoutView="100" workbookViewId="0">
      <selection activeCell="B23" sqref="B23"/>
    </sheetView>
  </sheetViews>
  <sheetFormatPr defaultRowHeight="14.5" x14ac:dyDescent="0.35"/>
  <cols>
    <col min="1" max="1" width="63.453125" customWidth="1"/>
    <col min="2" max="2" width="57.81640625" customWidth="1"/>
    <col min="3" max="17" width="8.7265625" style="140"/>
  </cols>
  <sheetData>
    <row r="1" spans="1:17" x14ac:dyDescent="0.35">
      <c r="A1" s="389" t="s">
        <v>105</v>
      </c>
      <c r="B1" s="391">
        <f>_xlfn.IFNA(suppname," ")</f>
        <v>0</v>
      </c>
    </row>
    <row r="2" spans="1:17" ht="15" thickBot="1" x14ac:dyDescent="0.4">
      <c r="A2" s="390"/>
      <c r="B2" s="392"/>
    </row>
    <row r="3" spans="1:17" ht="24" thickBot="1" x14ac:dyDescent="0.4">
      <c r="A3" s="387" t="s">
        <v>106</v>
      </c>
      <c r="B3" s="388"/>
      <c r="Q3" s="141"/>
    </row>
    <row r="4" spans="1:17" ht="30" customHeight="1" x14ac:dyDescent="0.35">
      <c r="A4" s="132" t="s">
        <v>172</v>
      </c>
      <c r="B4" s="126">
        <f>AVERAGE(B5:B20)</f>
        <v>0</v>
      </c>
    </row>
    <row r="5" spans="1:17" x14ac:dyDescent="0.35">
      <c r="A5" s="131" t="str">
        <f>b1t</f>
        <v>Section 4.1 - Applicant/Principal Applicant Details</v>
      </c>
      <c r="B5" s="126">
        <f>Sec1P</f>
        <v>0</v>
      </c>
    </row>
    <row r="6" spans="1:17" x14ac:dyDescent="0.35">
      <c r="A6" s="131" t="str">
        <f>b3t</f>
        <v>Section 4.2 - Joint Venture Application</v>
      </c>
      <c r="B6" s="126">
        <f>SecB3P</f>
        <v>0</v>
      </c>
    </row>
    <row r="7" spans="1:17" x14ac:dyDescent="0.35">
      <c r="A7" s="131" t="str">
        <f>b4t</f>
        <v>Section 4.3 - Resources of Other Entities</v>
      </c>
      <c r="B7" s="126">
        <f>secb4p</f>
        <v>0</v>
      </c>
    </row>
    <row r="8" spans="1:17" x14ac:dyDescent="0.35">
      <c r="A8" s="160" t="str">
        <f>d1t</f>
        <v>Section D1  - Turnover</v>
      </c>
      <c r="B8" s="126">
        <f>d1p</f>
        <v>0</v>
      </c>
    </row>
    <row r="9" spans="1:17" x14ac:dyDescent="0.35">
      <c r="A9" s="160" t="s">
        <v>260</v>
      </c>
      <c r="B9" s="126">
        <f>'D3 - HSQE Min Req'!d1p</f>
        <v>0</v>
      </c>
    </row>
    <row r="10" spans="1:17" x14ac:dyDescent="0.35">
      <c r="A10" s="160" t="str">
        <f>d4t</f>
        <v>Section D4 - Modern Slavery Act</v>
      </c>
      <c r="B10" s="126">
        <f>d4p</f>
        <v>0</v>
      </c>
    </row>
    <row r="11" spans="1:17" x14ac:dyDescent="0.35">
      <c r="A11" s="160" t="str">
        <f>d5t</f>
        <v>Section D5 - Employee Related Matters</v>
      </c>
      <c r="B11" s="126">
        <f>d5p</f>
        <v>0</v>
      </c>
    </row>
    <row r="12" spans="1:17" x14ac:dyDescent="0.35">
      <c r="A12" s="159" t="str">
        <f>exp5t</f>
        <v>Section 5.3 - Experience</v>
      </c>
      <c r="B12" s="126">
        <f>exp5p</f>
        <v>0</v>
      </c>
    </row>
    <row r="13" spans="1:17" x14ac:dyDescent="0.35">
      <c r="A13" s="159" t="str">
        <f>qa5t</f>
        <v xml:space="preserve">Section 5.4 - Health &amp; Safety </v>
      </c>
      <c r="B13" s="126">
        <f>qa5p</f>
        <v>0</v>
      </c>
    </row>
    <row r="14" spans="1:17" x14ac:dyDescent="0.35">
      <c r="A14" s="159" t="str">
        <f>sus5t</f>
        <v>Section 5.8 - Sustainability</v>
      </c>
      <c r="B14" s="126">
        <f>sus5p</f>
        <v>0</v>
      </c>
    </row>
    <row r="15" spans="1:17" ht="15" customHeight="1" x14ac:dyDescent="0.35">
      <c r="A15" s="159" t="str">
        <f>dp5t</f>
        <v xml:space="preserve">Section 5.9 -  Data Protection </v>
      </c>
      <c r="B15" s="126">
        <f>dp5p</f>
        <v>0</v>
      </c>
    </row>
    <row r="16" spans="1:17" ht="15" customHeight="1" x14ac:dyDescent="0.35">
      <c r="A16" s="159" t="str">
        <f>is5t</f>
        <v>Section 5.10 -  Information Security</v>
      </c>
      <c r="B16" s="126">
        <f>is5p</f>
        <v>0</v>
      </c>
    </row>
    <row r="17" spans="1:2" ht="15" customHeight="1" x14ac:dyDescent="0.35">
      <c r="A17" s="159" t="str">
        <f>bcp5t</f>
        <v>Section 5.11- Business Continuity &amp; Disaster Recovery</v>
      </c>
      <c r="B17" s="126">
        <f>bcp5p</f>
        <v>0</v>
      </c>
    </row>
    <row r="18" spans="1:2" ht="15" customHeight="1" x14ac:dyDescent="0.35">
      <c r="A18" s="170" t="str">
        <f>ex6t</f>
        <v>Section 6 - Exclusion Criteria</v>
      </c>
      <c r="B18" s="126">
        <f>ex6p</f>
        <v>0</v>
      </c>
    </row>
    <row r="19" spans="1:2" ht="15" customHeight="1" x14ac:dyDescent="0.35">
      <c r="A19" s="170" t="str">
        <f>coi7t</f>
        <v>Section 7 - Conflicts of Interest</v>
      </c>
      <c r="B19" s="126">
        <f>coi7p</f>
        <v>0</v>
      </c>
    </row>
    <row r="20" spans="1:2" ht="15" customHeight="1" x14ac:dyDescent="0.35">
      <c r="A20" s="158" t="str">
        <f>sig1title</f>
        <v>Section 8 - Signature</v>
      </c>
      <c r="B20" s="126">
        <f>sig1p</f>
        <v>0</v>
      </c>
    </row>
    <row r="21" spans="1:2" ht="23.5" x14ac:dyDescent="0.35">
      <c r="A21" s="393" t="s">
        <v>165</v>
      </c>
      <c r="B21" s="394"/>
    </row>
    <row r="22" spans="1:2" x14ac:dyDescent="0.35">
      <c r="A22" s="55" t="s">
        <v>166</v>
      </c>
      <c r="B22" s="120">
        <v>1500000</v>
      </c>
    </row>
    <row r="24" spans="1:2" ht="15" customHeight="1" x14ac:dyDescent="0.35"/>
    <row r="25" spans="1:2" ht="15" customHeight="1" x14ac:dyDescent="0.35"/>
  </sheetData>
  <mergeCells count="4">
    <mergeCell ref="A3:B3"/>
    <mergeCell ref="A1:A2"/>
    <mergeCell ref="B1:B2"/>
    <mergeCell ref="A21:B21"/>
  </mergeCells>
  <phoneticPr fontId="7" type="noConversion"/>
  <conditionalFormatting sqref="B5:B9 B11:B20">
    <cfRule type="dataBar" priority="29">
      <dataBar>
        <cfvo type="num" val="0"/>
        <cfvo type="num" val="1"/>
        <color theme="0" tint="-0.499984740745262"/>
      </dataBar>
      <extLst>
        <ext xmlns:x14="http://schemas.microsoft.com/office/spreadsheetml/2009/9/main" uri="{B025F937-C7B1-47D3-B67F-A62EFF666E3E}">
          <x14:id>{1499ED72-FDAB-4C09-87A8-7BB3E34ACD32}</x14:id>
        </ext>
      </extLst>
    </cfRule>
  </conditionalFormatting>
  <conditionalFormatting sqref="B4">
    <cfRule type="dataBar" priority="3">
      <dataBar>
        <cfvo type="num" val="0"/>
        <cfvo type="num" val="1"/>
        <color theme="0" tint="-0.499984740745262"/>
      </dataBar>
      <extLst>
        <ext xmlns:x14="http://schemas.microsoft.com/office/spreadsheetml/2009/9/main" uri="{B025F937-C7B1-47D3-B67F-A62EFF666E3E}">
          <x14:id>{026E1C63-91F0-47FE-B2CD-86136719CA83}</x14:id>
        </ext>
      </extLst>
    </cfRule>
  </conditionalFormatting>
  <conditionalFormatting sqref="B10">
    <cfRule type="dataBar" priority="2">
      <dataBar>
        <cfvo type="num" val="0"/>
        <cfvo type="num" val="1"/>
        <color theme="0" tint="-0.499984740745262"/>
      </dataBar>
      <extLst>
        <ext xmlns:x14="http://schemas.microsoft.com/office/spreadsheetml/2009/9/main" uri="{B025F937-C7B1-47D3-B67F-A62EFF666E3E}">
          <x14:id>{2BE59178-5E59-4F34-BDFA-AE974B190BE7}</x14:id>
        </ext>
      </extLst>
    </cfRule>
  </conditionalFormatting>
  <pageMargins left="0.7" right="0.7" top="0.75" bottom="0.75" header="0.3" footer="0.3"/>
  <pageSetup paperSize="9" scale="50" orientation="landscape" horizontalDpi="200" verticalDpi="200" r:id="rId1"/>
  <extLst>
    <ext xmlns:x14="http://schemas.microsoft.com/office/spreadsheetml/2009/9/main" uri="{78C0D931-6437-407d-A8EE-F0AAD7539E65}">
      <x14:conditionalFormattings>
        <x14:conditionalFormatting xmlns:xm="http://schemas.microsoft.com/office/excel/2006/main">
          <x14:cfRule type="dataBar" id="{1499ED72-FDAB-4C09-87A8-7BB3E34ACD32}">
            <x14:dataBar minLength="0" maxLength="100" gradient="0">
              <x14:cfvo type="num">
                <xm:f>0</xm:f>
              </x14:cfvo>
              <x14:cfvo type="num">
                <xm:f>1</xm:f>
              </x14:cfvo>
              <x14:negativeFillColor rgb="FFFF0000"/>
              <x14:axisColor rgb="FF000000"/>
            </x14:dataBar>
          </x14:cfRule>
          <xm:sqref>B5:B9 B11:B20</xm:sqref>
        </x14:conditionalFormatting>
        <x14:conditionalFormatting xmlns:xm="http://schemas.microsoft.com/office/excel/2006/main">
          <x14:cfRule type="dataBar" id="{026E1C63-91F0-47FE-B2CD-86136719CA83}">
            <x14:dataBar minLength="0" maxLength="100" gradient="0">
              <x14:cfvo type="num">
                <xm:f>0</xm:f>
              </x14:cfvo>
              <x14:cfvo type="num">
                <xm:f>1</xm:f>
              </x14:cfvo>
              <x14:negativeFillColor rgb="FFFF0000"/>
              <x14:axisColor rgb="FF000000"/>
            </x14:dataBar>
          </x14:cfRule>
          <xm:sqref>B4</xm:sqref>
        </x14:conditionalFormatting>
        <x14:conditionalFormatting xmlns:xm="http://schemas.microsoft.com/office/excel/2006/main">
          <x14:cfRule type="dataBar" id="{2BE59178-5E59-4F34-BDFA-AE974B190BE7}">
            <x14:dataBar minLength="0" maxLength="100" gradient="0">
              <x14:cfvo type="num">
                <xm:f>0</xm:f>
              </x14:cfvo>
              <x14:cfvo type="num">
                <xm:f>1</xm:f>
              </x14:cfvo>
              <x14:negativeFillColor rgb="FFFF0000"/>
              <x14:axisColor rgb="FF000000"/>
            </x14:dataBar>
          </x14:cfRule>
          <xm:sqref>B10</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1:L85"/>
  <sheetViews>
    <sheetView topLeftCell="H1" workbookViewId="0">
      <selection activeCell="M1" sqref="M1:M1048576"/>
    </sheetView>
  </sheetViews>
  <sheetFormatPr defaultRowHeight="14.5" x14ac:dyDescent="0.35"/>
  <cols>
    <col min="2" max="2" width="19.453125" bestFit="1" customWidth="1"/>
    <col min="5" max="5" width="41.54296875" bestFit="1" customWidth="1"/>
    <col min="6" max="6" width="30.54296875" bestFit="1" customWidth="1"/>
    <col min="7" max="7" width="11.81640625" bestFit="1" customWidth="1"/>
    <col min="8" max="8" width="23.54296875" bestFit="1" customWidth="1"/>
    <col min="9" max="9" width="30.54296875" bestFit="1" customWidth="1"/>
    <col min="10" max="10" width="11.7265625" bestFit="1" customWidth="1"/>
    <col min="11" max="11" width="24.81640625" bestFit="1" customWidth="1"/>
    <col min="12" max="12" width="30.7265625" bestFit="1" customWidth="1"/>
  </cols>
  <sheetData>
    <row r="1" spans="1:12" x14ac:dyDescent="0.35">
      <c r="A1" s="46" t="s">
        <v>121</v>
      </c>
      <c r="B1" s="46" t="s">
        <v>121</v>
      </c>
      <c r="E1" s="46" t="s">
        <v>76</v>
      </c>
      <c r="F1" s="46" t="s">
        <v>82</v>
      </c>
      <c r="G1" s="50" t="s">
        <v>81</v>
      </c>
      <c r="H1" s="50" t="s">
        <v>72</v>
      </c>
      <c r="I1" s="50" t="s">
        <v>73</v>
      </c>
      <c r="J1" s="50" t="s">
        <v>77</v>
      </c>
      <c r="K1" s="47" t="s">
        <v>78</v>
      </c>
      <c r="L1" s="48" t="s">
        <v>15</v>
      </c>
    </row>
    <row r="2" spans="1:12" x14ac:dyDescent="0.35">
      <c r="A2" s="43"/>
      <c r="B2" s="43" t="s">
        <v>21</v>
      </c>
      <c r="E2" s="43" t="s">
        <v>139</v>
      </c>
      <c r="F2" s="43" t="s">
        <v>67</v>
      </c>
      <c r="G2" s="43"/>
      <c r="H2" s="49"/>
      <c r="I2" s="43"/>
      <c r="J2" s="43"/>
      <c r="K2" s="43" t="s">
        <v>65</v>
      </c>
      <c r="L2" s="43"/>
    </row>
    <row r="3" spans="1:12" x14ac:dyDescent="0.35">
      <c r="A3" s="43" t="s">
        <v>20</v>
      </c>
      <c r="B3" s="43" t="s">
        <v>122</v>
      </c>
      <c r="E3" s="43" t="s">
        <v>146</v>
      </c>
      <c r="F3" s="43" t="s">
        <v>67</v>
      </c>
      <c r="G3" s="43" t="s">
        <v>71</v>
      </c>
      <c r="H3" s="49" t="s">
        <v>71</v>
      </c>
      <c r="I3" s="43" t="s">
        <v>74</v>
      </c>
      <c r="J3" s="45" t="s">
        <v>2</v>
      </c>
      <c r="K3" s="43" t="s">
        <v>35</v>
      </c>
      <c r="L3" s="44" t="s">
        <v>8</v>
      </c>
    </row>
    <row r="4" spans="1:12" x14ac:dyDescent="0.35">
      <c r="A4" s="43" t="s">
        <v>21</v>
      </c>
      <c r="B4" s="43" t="s">
        <v>123</v>
      </c>
      <c r="E4" s="43" t="s">
        <v>38</v>
      </c>
      <c r="F4" s="43" t="s">
        <v>67</v>
      </c>
      <c r="G4" s="43" t="s">
        <v>62</v>
      </c>
      <c r="H4" s="49" t="s">
        <v>62</v>
      </c>
      <c r="I4" s="43" t="s">
        <v>75</v>
      </c>
      <c r="J4" s="45" t="s">
        <v>6</v>
      </c>
      <c r="K4" s="43" t="s">
        <v>37</v>
      </c>
      <c r="L4" s="44" t="s">
        <v>18</v>
      </c>
    </row>
    <row r="5" spans="1:12" ht="29" x14ac:dyDescent="0.35">
      <c r="A5" s="44" t="s">
        <v>94</v>
      </c>
      <c r="B5" s="43" t="s">
        <v>124</v>
      </c>
      <c r="E5" s="43" t="s">
        <v>140</v>
      </c>
      <c r="F5" s="43" t="s">
        <v>67</v>
      </c>
      <c r="G5" s="43" t="s">
        <v>63</v>
      </c>
      <c r="H5" s="49" t="s">
        <v>63</v>
      </c>
      <c r="I5" s="43" t="s">
        <v>66</v>
      </c>
      <c r="J5" s="85" t="s">
        <v>104</v>
      </c>
      <c r="K5" s="43" t="s">
        <v>39</v>
      </c>
      <c r="L5" s="44" t="s">
        <v>16</v>
      </c>
    </row>
    <row r="6" spans="1:12" x14ac:dyDescent="0.35">
      <c r="A6" s="55" t="str">
        <f>""</f>
        <v/>
      </c>
      <c r="B6" s="43" t="s">
        <v>125</v>
      </c>
      <c r="E6" s="43" t="s">
        <v>141</v>
      </c>
      <c r="F6" s="43" t="s">
        <v>67</v>
      </c>
      <c r="G6" s="43" t="s">
        <v>66</v>
      </c>
      <c r="H6" s="49" t="s">
        <v>66</v>
      </c>
      <c r="I6" s="86"/>
      <c r="J6" s="86"/>
      <c r="K6" s="43" t="s">
        <v>41</v>
      </c>
      <c r="L6" s="44" t="s">
        <v>79</v>
      </c>
    </row>
    <row r="7" spans="1:12" x14ac:dyDescent="0.35">
      <c r="B7" s="43" t="s">
        <v>126</v>
      </c>
      <c r="E7" s="43" t="s">
        <v>142</v>
      </c>
      <c r="F7" s="43" t="s">
        <v>68</v>
      </c>
      <c r="G7" s="43"/>
      <c r="H7" s="86"/>
      <c r="I7" s="86"/>
      <c r="J7" s="86"/>
      <c r="K7" s="43" t="s">
        <v>43</v>
      </c>
      <c r="L7" s="44" t="s">
        <v>19</v>
      </c>
    </row>
    <row r="8" spans="1:12" x14ac:dyDescent="0.35">
      <c r="B8" s="42"/>
      <c r="E8" s="43" t="s">
        <v>143</v>
      </c>
      <c r="F8" s="43" t="s">
        <v>68</v>
      </c>
      <c r="G8" s="43" t="s">
        <v>74</v>
      </c>
      <c r="H8" s="86"/>
      <c r="I8" s="86"/>
      <c r="J8" s="86"/>
      <c r="K8" s="43" t="s">
        <v>45</v>
      </c>
      <c r="L8" s="44" t="s">
        <v>80</v>
      </c>
    </row>
    <row r="9" spans="1:12" x14ac:dyDescent="0.35">
      <c r="B9" s="42"/>
      <c r="E9" s="43" t="s">
        <v>144</v>
      </c>
      <c r="F9" s="43" t="s">
        <v>68</v>
      </c>
      <c r="G9" s="43" t="s">
        <v>75</v>
      </c>
      <c r="H9" s="86"/>
      <c r="I9" s="86"/>
      <c r="J9" s="86"/>
      <c r="K9" s="43" t="s">
        <v>47</v>
      </c>
      <c r="L9" s="43" t="s">
        <v>17</v>
      </c>
    </row>
    <row r="10" spans="1:12" x14ac:dyDescent="0.35">
      <c r="B10" s="42"/>
      <c r="E10" s="43" t="s">
        <v>145</v>
      </c>
      <c r="F10" s="43" t="s">
        <v>68</v>
      </c>
      <c r="G10" s="43" t="s">
        <v>66</v>
      </c>
      <c r="H10" s="86"/>
      <c r="I10" s="86"/>
      <c r="J10" s="86"/>
      <c r="K10" s="43" t="s">
        <v>49</v>
      </c>
      <c r="L10" s="43" t="s">
        <v>9</v>
      </c>
    </row>
    <row r="11" spans="1:12" x14ac:dyDescent="0.35">
      <c r="E11" s="86"/>
      <c r="F11" s="43" t="s">
        <v>69</v>
      </c>
      <c r="G11" s="43"/>
      <c r="H11" s="86"/>
      <c r="I11" s="86"/>
      <c r="J11" s="86"/>
      <c r="K11" s="43" t="s">
        <v>51</v>
      </c>
      <c r="L11" s="86"/>
    </row>
    <row r="12" spans="1:12" x14ac:dyDescent="0.35">
      <c r="E12" s="86"/>
      <c r="F12" s="43" t="s">
        <v>69</v>
      </c>
      <c r="G12" s="43" t="s">
        <v>66</v>
      </c>
      <c r="H12" s="86"/>
      <c r="I12" s="86"/>
      <c r="J12" s="86"/>
      <c r="K12" s="43" t="s">
        <v>53</v>
      </c>
      <c r="L12" s="86"/>
    </row>
    <row r="13" spans="1:12" x14ac:dyDescent="0.35">
      <c r="E13" s="86"/>
      <c r="F13" s="43" t="s">
        <v>70</v>
      </c>
      <c r="G13" s="43"/>
      <c r="H13" s="86"/>
      <c r="I13" s="86"/>
      <c r="J13" s="86"/>
      <c r="K13" s="43" t="s">
        <v>55</v>
      </c>
      <c r="L13" s="86"/>
    </row>
    <row r="14" spans="1:12" x14ac:dyDescent="0.35">
      <c r="E14" s="97"/>
      <c r="F14" s="49" t="s">
        <v>70</v>
      </c>
      <c r="G14" s="43" t="s">
        <v>66</v>
      </c>
      <c r="H14" s="86"/>
      <c r="I14" s="86"/>
      <c r="J14" s="86"/>
      <c r="K14" s="43" t="s">
        <v>57</v>
      </c>
      <c r="L14" s="86"/>
    </row>
    <row r="15" spans="1:12" x14ac:dyDescent="0.35">
      <c r="E15" s="97"/>
      <c r="F15" s="86"/>
      <c r="G15" s="86"/>
      <c r="H15" s="86"/>
      <c r="I15" s="86"/>
      <c r="J15" s="86"/>
      <c r="K15" s="43" t="s">
        <v>59</v>
      </c>
      <c r="L15" s="86"/>
    </row>
    <row r="16" spans="1:12" x14ac:dyDescent="0.35">
      <c r="E16" s="97"/>
    </row>
    <row r="17" spans="5:6" x14ac:dyDescent="0.35">
      <c r="E17" s="97"/>
    </row>
    <row r="18" spans="5:6" x14ac:dyDescent="0.35">
      <c r="E18" s="97"/>
    </row>
    <row r="19" spans="5:6" ht="144" customHeight="1" x14ac:dyDescent="0.35">
      <c r="E19" s="103" t="s">
        <v>155</v>
      </c>
      <c r="F19" s="98"/>
    </row>
    <row r="20" spans="5:6" x14ac:dyDescent="0.35">
      <c r="F20" s="98"/>
    </row>
    <row r="21" spans="5:6" ht="15" customHeight="1" x14ac:dyDescent="0.35">
      <c r="F21" s="98"/>
    </row>
    <row r="22" spans="5:6" x14ac:dyDescent="0.35">
      <c r="F22" s="98"/>
    </row>
    <row r="23" spans="5:6" x14ac:dyDescent="0.35">
      <c r="F23" s="98"/>
    </row>
    <row r="24" spans="5:6" x14ac:dyDescent="0.35">
      <c r="F24" s="98"/>
    </row>
    <row r="25" spans="5:6" x14ac:dyDescent="0.35">
      <c r="F25" s="98"/>
    </row>
    <row r="37" ht="15" customHeight="1" x14ac:dyDescent="0.35"/>
    <row r="59" ht="15" customHeight="1" x14ac:dyDescent="0.35"/>
    <row r="72" ht="15" customHeight="1" x14ac:dyDescent="0.35"/>
    <row r="85" ht="15" customHeight="1" x14ac:dyDescent="0.35"/>
  </sheetData>
  <pageMargins left="0.7" right="0.7" top="0.75" bottom="0.75" header="0.3" footer="0.3"/>
  <pageSetup paperSize="9" orientation="portrait" horizontalDpi="200"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A1:E14"/>
  <sheetViews>
    <sheetView workbookViewId="0">
      <selection activeCell="D18" sqref="D18"/>
    </sheetView>
  </sheetViews>
  <sheetFormatPr defaultRowHeight="14.5" x14ac:dyDescent="0.35"/>
  <cols>
    <col min="2" max="2" width="19" bestFit="1" customWidth="1"/>
    <col min="3" max="3" width="22.81640625" bestFit="1" customWidth="1"/>
    <col min="4" max="4" width="9.81640625" bestFit="1" customWidth="1"/>
    <col min="5" max="5" width="106.453125" customWidth="1"/>
  </cols>
  <sheetData>
    <row r="1" spans="1:5" ht="15.5" thickTop="1" thickBot="1" x14ac:dyDescent="0.4">
      <c r="A1" t="s">
        <v>22</v>
      </c>
      <c r="B1" t="s">
        <v>15</v>
      </c>
      <c r="C1" t="s">
        <v>64</v>
      </c>
      <c r="D1" s="34" t="s">
        <v>35</v>
      </c>
      <c r="E1" s="35" t="s">
        <v>36</v>
      </c>
    </row>
    <row r="2" spans="1:5" ht="15" thickBot="1" x14ac:dyDescent="0.4">
      <c r="B2" t="s">
        <v>4</v>
      </c>
      <c r="C2" s="13" t="s">
        <v>61</v>
      </c>
      <c r="D2" s="36" t="s">
        <v>37</v>
      </c>
      <c r="E2" s="37" t="s">
        <v>38</v>
      </c>
    </row>
    <row r="3" spans="1:5" ht="15" thickBot="1" x14ac:dyDescent="0.4">
      <c r="A3" t="s">
        <v>20</v>
      </c>
      <c r="B3" t="s">
        <v>7</v>
      </c>
      <c r="C3" s="33" t="s">
        <v>62</v>
      </c>
      <c r="D3" s="38" t="s">
        <v>39</v>
      </c>
      <c r="E3" s="39" t="s">
        <v>40</v>
      </c>
    </row>
    <row r="4" spans="1:5" ht="15" thickBot="1" x14ac:dyDescent="0.4">
      <c r="A4" t="s">
        <v>21</v>
      </c>
      <c r="B4" t="s">
        <v>5</v>
      </c>
      <c r="C4" s="33" t="s">
        <v>63</v>
      </c>
      <c r="D4" s="36" t="s">
        <v>41</v>
      </c>
      <c r="E4" s="37" t="s">
        <v>42</v>
      </c>
    </row>
    <row r="5" spans="1:5" ht="15" thickBot="1" x14ac:dyDescent="0.4">
      <c r="B5" t="s">
        <v>3</v>
      </c>
      <c r="D5" s="38" t="s">
        <v>43</v>
      </c>
      <c r="E5" s="39" t="s">
        <v>44</v>
      </c>
    </row>
    <row r="6" spans="1:5" ht="15" thickBot="1" x14ac:dyDescent="0.4">
      <c r="B6" t="s">
        <v>34</v>
      </c>
      <c r="D6" s="36" t="s">
        <v>45</v>
      </c>
      <c r="E6" s="37" t="s">
        <v>46</v>
      </c>
    </row>
    <row r="7" spans="1:5" ht="15" thickBot="1" x14ac:dyDescent="0.4">
      <c r="B7" t="s">
        <v>10</v>
      </c>
      <c r="D7" s="38" t="s">
        <v>47</v>
      </c>
      <c r="E7" s="39" t="s">
        <v>48</v>
      </c>
    </row>
    <row r="8" spans="1:5" ht="15" thickBot="1" x14ac:dyDescent="0.4">
      <c r="D8" s="36" t="s">
        <v>49</v>
      </c>
      <c r="E8" s="37" t="s">
        <v>50</v>
      </c>
    </row>
    <row r="9" spans="1:5" ht="15" thickBot="1" x14ac:dyDescent="0.4">
      <c r="D9" s="38" t="s">
        <v>51</v>
      </c>
      <c r="E9" s="39" t="s">
        <v>52</v>
      </c>
    </row>
    <row r="10" spans="1:5" ht="15" thickBot="1" x14ac:dyDescent="0.4">
      <c r="D10" s="36" t="s">
        <v>53</v>
      </c>
      <c r="E10" s="37" t="s">
        <v>54</v>
      </c>
    </row>
    <row r="11" spans="1:5" ht="15" thickBot="1" x14ac:dyDescent="0.4">
      <c r="D11" s="38" t="s">
        <v>55</v>
      </c>
      <c r="E11" s="39" t="s">
        <v>56</v>
      </c>
    </row>
    <row r="12" spans="1:5" ht="15" thickBot="1" x14ac:dyDescent="0.4">
      <c r="D12" s="36" t="s">
        <v>57</v>
      </c>
      <c r="E12" s="37" t="s">
        <v>58</v>
      </c>
    </row>
    <row r="13" spans="1:5" ht="15" thickBot="1" x14ac:dyDescent="0.4">
      <c r="D13" s="40" t="s">
        <v>59</v>
      </c>
      <c r="E13" s="41" t="s">
        <v>60</v>
      </c>
    </row>
    <row r="14" spans="1:5" ht="15" thickTop="1" x14ac:dyDescent="0.35"/>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B0F0"/>
  </sheetPr>
  <dimension ref="A1:S4"/>
  <sheetViews>
    <sheetView zoomScale="90" zoomScaleNormal="90" zoomScalePageLayoutView="30" workbookViewId="0">
      <selection activeCell="E3" sqref="E3"/>
    </sheetView>
  </sheetViews>
  <sheetFormatPr defaultRowHeight="14.5" x14ac:dyDescent="0.35"/>
  <cols>
    <col min="1" max="1" width="33.81640625" customWidth="1"/>
    <col min="2" max="2" width="33.453125" style="1" bestFit="1" customWidth="1"/>
    <col min="3" max="3" width="21.7265625" bestFit="1" customWidth="1"/>
    <col min="4" max="4" width="24.1796875" bestFit="1" customWidth="1"/>
    <col min="5" max="5" width="33.453125" style="3" bestFit="1" customWidth="1"/>
    <col min="6" max="6" width="13.1796875" customWidth="1"/>
    <col min="7" max="10" width="10" hidden="1" customWidth="1"/>
    <col min="11" max="11" width="14.81640625" bestFit="1" customWidth="1"/>
    <col min="12" max="12" width="14.453125" customWidth="1"/>
    <col min="13" max="13" width="19.7265625" customWidth="1"/>
    <col min="14" max="14" width="15.26953125" customWidth="1"/>
    <col min="15" max="16" width="60.7265625" customWidth="1"/>
    <col min="18" max="18" width="36.54296875" customWidth="1"/>
  </cols>
  <sheetData>
    <row r="1" spans="1:19" ht="15" thickBot="1" x14ac:dyDescent="0.4">
      <c r="A1" s="5" t="s">
        <v>24</v>
      </c>
      <c r="B1" s="23"/>
    </row>
    <row r="2" spans="1:19" ht="105" customHeight="1" thickBot="1" x14ac:dyDescent="0.4">
      <c r="A2" s="26" t="s">
        <v>0</v>
      </c>
      <c r="B2" s="27" t="s">
        <v>1</v>
      </c>
      <c r="C2" s="28" t="s">
        <v>33</v>
      </c>
      <c r="D2" s="28" t="s">
        <v>23</v>
      </c>
      <c r="E2" s="29" t="s">
        <v>15</v>
      </c>
      <c r="F2" s="30" t="s">
        <v>32</v>
      </c>
      <c r="G2" s="31" t="s">
        <v>8</v>
      </c>
      <c r="H2" s="32" t="s">
        <v>18</v>
      </c>
      <c r="I2" s="32" t="s">
        <v>16</v>
      </c>
      <c r="J2" s="31" t="s">
        <v>9</v>
      </c>
      <c r="K2" s="8" t="s">
        <v>27</v>
      </c>
      <c r="L2" s="8" t="s">
        <v>26</v>
      </c>
      <c r="M2" s="8" t="s">
        <v>29</v>
      </c>
      <c r="N2" s="8" t="s">
        <v>28</v>
      </c>
      <c r="O2" s="8" t="s">
        <v>30</v>
      </c>
      <c r="P2" s="9" t="s">
        <v>31</v>
      </c>
      <c r="R2" s="395" t="s">
        <v>25</v>
      </c>
      <c r="S2" s="396"/>
    </row>
    <row r="3" spans="1:19" ht="15" customHeight="1" x14ac:dyDescent="0.35">
      <c r="A3" s="397" t="s">
        <v>11</v>
      </c>
      <c r="B3" s="14" t="s">
        <v>12</v>
      </c>
      <c r="C3" s="4"/>
      <c r="D3" s="12" t="s">
        <v>13</v>
      </c>
      <c r="E3" s="15"/>
      <c r="F3" s="20"/>
      <c r="G3" s="24"/>
      <c r="H3" s="24"/>
      <c r="I3" s="24"/>
      <c r="J3" s="24"/>
      <c r="K3" s="19"/>
      <c r="L3" s="19"/>
      <c r="M3" s="10"/>
      <c r="N3" s="10"/>
      <c r="O3" s="10"/>
      <c r="P3" s="6"/>
    </row>
    <row r="4" spans="1:19" ht="15" customHeight="1" thickBot="1" x14ac:dyDescent="0.4">
      <c r="A4" s="398"/>
      <c r="B4" s="16" t="s">
        <v>14</v>
      </c>
      <c r="C4" s="2"/>
      <c r="D4" s="18" t="s">
        <v>13</v>
      </c>
      <c r="E4" s="17"/>
      <c r="F4" s="21"/>
      <c r="G4" s="25"/>
      <c r="H4" s="25"/>
      <c r="I4" s="25"/>
      <c r="J4" s="25"/>
      <c r="K4" s="22"/>
      <c r="L4" s="22"/>
      <c r="M4" s="11"/>
      <c r="N4" s="11"/>
      <c r="O4" s="11"/>
      <c r="P4" s="7"/>
    </row>
  </sheetData>
  <mergeCells count="2">
    <mergeCell ref="R2:S2"/>
    <mergeCell ref="A3:A4"/>
  </mergeCells>
  <conditionalFormatting sqref="K3:P4">
    <cfRule type="expression" dxfId="1" priority="2">
      <formula>$F3="Yes"</formula>
    </cfRule>
  </conditionalFormatting>
  <conditionalFormatting sqref="K3:P4">
    <cfRule type="expression" dxfId="0" priority="1">
      <formula>$F3 = "No"</formula>
    </cfRule>
  </conditionalFormatting>
  <pageMargins left="0.7" right="0.7" top="0.75" bottom="0.75" header="0.3" footer="0.3"/>
  <pageSetup paperSize="9" scale="55" orientation="landscape" horizontalDpi="200" verticalDpi="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Lookups!$A$2:$A$4</xm:f>
          </x14:formula1>
          <xm:sqref>F3:F4 K3:N4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Classification xmlns="cc658de4-4e76-46bd-866b-e8f8ae1f4721" xsi:nil="true"/>
    <_ip_UnifiedCompliancePolicyUIAction xmlns="http://schemas.microsoft.com/sharepoint/v3" xsi:nil="true"/>
    <TaxCatchAll xmlns="96fa1ce3-c1e2-4dcd-abe0-ee77b583f39c" xsi:nil="true"/>
    <lcf76f155ced4ddcb4097134ff3c332f xmlns="cc658de4-4e76-46bd-866b-e8f8ae1f4721">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50DF381638E54398617F122852BFAC" ma:contentTypeVersion="21" ma:contentTypeDescription="Create a new document." ma:contentTypeScope="" ma:versionID="0ec0c87760914eea8339e87a714dee32">
  <xsd:schema xmlns:xsd="http://www.w3.org/2001/XMLSchema" xmlns:xs="http://www.w3.org/2001/XMLSchema" xmlns:p="http://schemas.microsoft.com/office/2006/metadata/properties" xmlns:ns1="http://schemas.microsoft.com/sharepoint/v3" xmlns:ns2="cc658de4-4e76-46bd-866b-e8f8ae1f4721" xmlns:ns3="96fa1ce3-c1e2-4dcd-abe0-ee77b583f39c" targetNamespace="http://schemas.microsoft.com/office/2006/metadata/properties" ma:root="true" ma:fieldsID="8accffc539d5bee3b63d7fe2fcdaec96" ns1:_="" ns2:_="" ns3:_="">
    <xsd:import namespace="http://schemas.microsoft.com/sharepoint/v3"/>
    <xsd:import namespace="cc658de4-4e76-46bd-866b-e8f8ae1f4721"/>
    <xsd:import namespace="96fa1ce3-c1e2-4dcd-abe0-ee77b583f39c"/>
    <xsd:element name="properties">
      <xsd:complexType>
        <xsd:sequence>
          <xsd:element name="documentManagement">
            <xsd:complexType>
              <xsd:all>
                <xsd:element ref="ns2:MigrationClassification"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658de4-4e76-46bd-866b-e8f8ae1f4721" elementFormDefault="qualified">
    <xsd:import namespace="http://schemas.microsoft.com/office/2006/documentManagement/types"/>
    <xsd:import namespace="http://schemas.microsoft.com/office/infopath/2007/PartnerControls"/>
    <xsd:element name="MigrationClassification" ma:index="4" nillable="true" ma:displayName="Migration Classification" ma:format="Dropdown" ma:internalName="MigrationClassification" ma:readOnly="false">
      <xsd:simpleType>
        <xsd:restriction base="dms:Choice">
          <xsd:enumeration value="IW Only"/>
          <xsd:enumeration value="GNI Only"/>
          <xsd:enumeration value="Copy for IW"/>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9cb56b-ff19-4fb1-bffa-85811a62f5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a1ce3-c1e2-4dcd-abe0-ee77b583f39c"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15268474-fae3-4808-b72c-a63c20c12d0b}" ma:internalName="TaxCatchAll" ma:showField="CatchAllData" ma:web="96fa1ce3-c1e2-4dcd-abe0-ee77b583f3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70C56C-5FB2-4440-8B73-2B9DD146DB85}">
  <ds:schemaRefs>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purl.org/dc/terms/"/>
    <ds:schemaRef ds:uri="cc658de4-4e76-46bd-866b-e8f8ae1f4721"/>
    <ds:schemaRef ds:uri="96fa1ce3-c1e2-4dcd-abe0-ee77b583f39c"/>
    <ds:schemaRef ds:uri="http://schemas.microsoft.com/sharepoint/v3"/>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4170420B-88E8-405B-935D-9D4CAD357026}">
  <ds:schemaRefs>
    <ds:schemaRef ds:uri="http://schemas.microsoft.com/sharepoint/v3/contenttype/forms"/>
  </ds:schemaRefs>
</ds:datastoreItem>
</file>

<file path=customXml/itemProps3.xml><?xml version="1.0" encoding="utf-8"?>
<ds:datastoreItem xmlns:ds="http://schemas.openxmlformats.org/officeDocument/2006/customXml" ds:itemID="{CC26A675-F1A9-410A-80BF-19E24A4057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c658de4-4e76-46bd-866b-e8f8ae1f4721"/>
    <ds:schemaRef ds:uri="96fa1ce3-c1e2-4dcd-abe0-ee77b583f3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62</vt:i4>
      </vt:variant>
    </vt:vector>
  </HeadingPairs>
  <TitlesOfParts>
    <vt:vector size="83" baseType="lpstr">
      <vt:lpstr>Instructions</vt:lpstr>
      <vt:lpstr>4.1 - Applicant details</vt:lpstr>
      <vt:lpstr>4.2 - JV Application</vt:lpstr>
      <vt:lpstr>4.3 - Resources of other entity</vt:lpstr>
      <vt:lpstr>D1 - Turnover</vt:lpstr>
      <vt:lpstr>D3 - HSQE Min Req</vt:lpstr>
      <vt:lpstr>D4 - Modern Slavery</vt:lpstr>
      <vt:lpstr>D5 - Employee Related Matters</vt:lpstr>
      <vt:lpstr>5.3 - Experience</vt:lpstr>
      <vt:lpstr>5.4 - Health &amp; Safety</vt:lpstr>
      <vt:lpstr>5.8 - Sustainability</vt:lpstr>
      <vt:lpstr>5.9 - Data Protection</vt:lpstr>
      <vt:lpstr>5.10- Information Security</vt:lpstr>
      <vt:lpstr>5.11 - BC &amp; DR</vt:lpstr>
      <vt:lpstr>6 - Exclusion Criteria</vt:lpstr>
      <vt:lpstr>7 - Conflict of Interest</vt:lpstr>
      <vt:lpstr>8 - Signature</vt:lpstr>
      <vt:lpstr>Overview</vt:lpstr>
      <vt:lpstr>Dropdowns</vt:lpstr>
      <vt:lpstr>Lookups</vt:lpstr>
      <vt:lpstr>Lot 9</vt:lpstr>
      <vt:lpstr>b1t</vt:lpstr>
      <vt:lpstr>b3t</vt:lpstr>
      <vt:lpstr>b4t</vt:lpstr>
      <vt:lpstr>bcp5p</vt:lpstr>
      <vt:lpstr>bcp5t</vt:lpstr>
      <vt:lpstr>coi7p</vt:lpstr>
      <vt:lpstr>coi7t</vt:lpstr>
      <vt:lpstr>'D3 - HSQE Min Req'!d1p</vt:lpstr>
      <vt:lpstr>d1p</vt:lpstr>
      <vt:lpstr>'D3 - HSQE Min Req'!d1t</vt:lpstr>
      <vt:lpstr>d1t</vt:lpstr>
      <vt:lpstr>d4p</vt:lpstr>
      <vt:lpstr>d4t</vt:lpstr>
      <vt:lpstr>d5p</vt:lpstr>
      <vt:lpstr>d5t</vt:lpstr>
      <vt:lpstr>dp5p</vt:lpstr>
      <vt:lpstr>dp5t</vt:lpstr>
      <vt:lpstr>ex6p</vt:lpstr>
      <vt:lpstr>ex6t</vt:lpstr>
      <vt:lpstr>exp5p</vt:lpstr>
      <vt:lpstr>exp5t</vt:lpstr>
      <vt:lpstr>is5p</vt:lpstr>
      <vt:lpstr>is5t</vt:lpstr>
      <vt:lpstr>'4.1 - Applicant details'!Print_Area</vt:lpstr>
      <vt:lpstr>'4.2 - JV Application'!Print_Area</vt:lpstr>
      <vt:lpstr>'4.3 - Resources of other entity'!Print_Area</vt:lpstr>
      <vt:lpstr>'5.10- Information Security'!Print_Area</vt:lpstr>
      <vt:lpstr>'5.11 - BC &amp; DR'!Print_Area</vt:lpstr>
      <vt:lpstr>'5.3 - Experience'!Print_Area</vt:lpstr>
      <vt:lpstr>'5.4 - Health &amp; Safety'!Print_Area</vt:lpstr>
      <vt:lpstr>'5.8 - Sustainability'!Print_Area</vt:lpstr>
      <vt:lpstr>'5.9 - Data Protection'!Print_Area</vt:lpstr>
      <vt:lpstr>'6 - Exclusion Criteria'!Print_Area</vt:lpstr>
      <vt:lpstr>'7 - Conflict of Interest'!Print_Area</vt:lpstr>
      <vt:lpstr>'8 - Signature'!Print_Area</vt:lpstr>
      <vt:lpstr>'D1 - Turnover'!Print_Area</vt:lpstr>
      <vt:lpstr>'D3 - HSQE Min Req'!Print_Area</vt:lpstr>
      <vt:lpstr>'D4 - Modern Slavery'!Print_Area</vt:lpstr>
      <vt:lpstr>'D5 - Employee Related Matters'!Print_Area</vt:lpstr>
      <vt:lpstr>Instructions!Print_Area</vt:lpstr>
      <vt:lpstr>Overview!Print_Area</vt:lpstr>
      <vt:lpstr>'5.3 - Experience'!Print_Titles</vt:lpstr>
      <vt:lpstr>qa5p</vt:lpstr>
      <vt:lpstr>qa5t</vt:lpstr>
      <vt:lpstr>Sec1P</vt:lpstr>
      <vt:lpstr>'D4 - Modern Slavery'!SecB3P</vt:lpstr>
      <vt:lpstr>'D5 - Employee Related Matters'!SecB3P</vt:lpstr>
      <vt:lpstr>SecB3P</vt:lpstr>
      <vt:lpstr>secb4p</vt:lpstr>
      <vt:lpstr>'D3 - HSQE Min Req'!secc1P</vt:lpstr>
      <vt:lpstr>secc1P</vt:lpstr>
      <vt:lpstr>secc3p</vt:lpstr>
      <vt:lpstr>secc5p</vt:lpstr>
      <vt:lpstr>secc6p</vt:lpstr>
      <vt:lpstr>'5.9 - Data Protection'!secc7p</vt:lpstr>
      <vt:lpstr>secc7p</vt:lpstr>
      <vt:lpstr>sig1p</vt:lpstr>
      <vt:lpstr>sig1t</vt:lpstr>
      <vt:lpstr>sig1title</vt:lpstr>
      <vt:lpstr>suppname</vt:lpstr>
      <vt:lpstr>sus5p</vt:lpstr>
      <vt:lpstr>sus5t</vt:lpstr>
    </vt:vector>
  </TitlesOfParts>
  <Company>ERVIA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Cathal Geoghegan (C)</dc:creator>
  <cp:lastModifiedBy>Niamh Cotter</cp:lastModifiedBy>
  <cp:lastPrinted>2023-07-07T09:09:57Z</cp:lastPrinted>
  <dcterms:created xsi:type="dcterms:W3CDTF">2020-12-14T15:14:19Z</dcterms:created>
  <dcterms:modified xsi:type="dcterms:W3CDTF">2024-06-13T14:38:38Z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0x010100D650DF381638E54398617F122852BFAC</vt:lpwstr>
  </property>
  <property fmtid="{D5CDD505-2E9C-101B-9397-08002B2CF9AE}" pid="5" name="MediaServiceImageTags">
    <vt:lpwstr/>
  </property>
  <property fmtid="{D5CDD505-2E9C-101B-9397-08002B2CF9AE}" pid="6" name="MSIP_Label_38b614be-6137-4aa7-90df-92337e283638_Enabled">
    <vt:lpwstr>true</vt:lpwstr>
  </property>
  <property fmtid="{D5CDD505-2E9C-101B-9397-08002B2CF9AE}" pid="7" name="MSIP_Label_38b614be-6137-4aa7-90df-92337e283638_SetDate">
    <vt:lpwstr>2023-10-02T13:12:47Z</vt:lpwstr>
  </property>
  <property fmtid="{D5CDD505-2E9C-101B-9397-08002B2CF9AE}" pid="8" name="MSIP_Label_38b614be-6137-4aa7-90df-92337e283638_Method">
    <vt:lpwstr>Privileged</vt:lpwstr>
  </property>
  <property fmtid="{D5CDD505-2E9C-101B-9397-08002B2CF9AE}" pid="9" name="MSIP_Label_38b614be-6137-4aa7-90df-92337e283638_Name">
    <vt:lpwstr>Internal Use Only</vt:lpwstr>
  </property>
  <property fmtid="{D5CDD505-2E9C-101B-9397-08002B2CF9AE}" pid="10" name="MSIP_Label_38b614be-6137-4aa7-90df-92337e283638_SiteId">
    <vt:lpwstr>60beb100-3973-4346-bd68-d1c4eb6f4c42</vt:lpwstr>
  </property>
  <property fmtid="{D5CDD505-2E9C-101B-9397-08002B2CF9AE}" pid="11" name="MSIP_Label_38b614be-6137-4aa7-90df-92337e283638_ActionId">
    <vt:lpwstr>5770b7da-674b-46da-a2cf-343aa3f3437e</vt:lpwstr>
  </property>
  <property fmtid="{D5CDD505-2E9C-101B-9397-08002B2CF9AE}" pid="12" name="MSIP_Label_38b614be-6137-4aa7-90df-92337e283638_ContentBits">
    <vt:lpwstr>0</vt:lpwstr>
  </property>
</Properties>
</file>